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4-SO02 - URS - Zemní prá..." sheetId="2" r:id="rId2"/>
    <sheet name="05-SO02 - ÚOŽI - Oprava r..." sheetId="3" r:id="rId3"/>
    <sheet name="06-SO02 - VRN - úsek mezi..." sheetId="4" r:id="rId4"/>
    <sheet name="07-SO03 - URS - Zemní prá..." sheetId="5" r:id="rId5"/>
    <sheet name="08-SO03 - ÚOŽI - Oprava r..." sheetId="6" r:id="rId6"/>
    <sheet name="09-SO03 - VRN - úsek mezi..." sheetId="7" r:id="rId7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'04-SO02 - URS - Zemní prá...'!$C$131:$K$177</definedName>
    <definedName name="_xlnm.Print_Area" localSheetId="1">'04-SO02 - URS - Zemní prá...'!$C$4:$J$76,'04-SO02 - URS - Zemní prá...'!$C$82:$J$113,'04-SO02 - URS - Zemní prá...'!$C$119:$K$177</definedName>
    <definedName name="_xlnm.Print_Titles" localSheetId="1">'04-SO02 - URS - Zemní prá...'!$131:$131</definedName>
    <definedName name="_xlnm._FilterDatabase" localSheetId="2" hidden="1">'05-SO02 - ÚOŽI - Oprava r...'!$C$128:$K$180</definedName>
    <definedName name="_xlnm.Print_Area" localSheetId="2">'05-SO02 - ÚOŽI - Oprava r...'!$C$4:$J$76,'05-SO02 - ÚOŽI - Oprava r...'!$C$82:$J$110,'05-SO02 - ÚOŽI - Oprava r...'!$C$116:$K$180</definedName>
    <definedName name="_xlnm.Print_Titles" localSheetId="2">'05-SO02 - ÚOŽI - Oprava r...'!$128:$128</definedName>
    <definedName name="_xlnm._FilterDatabase" localSheetId="3" hidden="1">'06-SO02 - VRN - úsek mezi...'!$C$129:$K$139</definedName>
    <definedName name="_xlnm.Print_Area" localSheetId="3">'06-SO02 - VRN - úsek mezi...'!$C$4:$J$76,'06-SO02 - VRN - úsek mezi...'!$C$82:$J$111,'06-SO02 - VRN - úsek mezi...'!$C$117:$K$139</definedName>
    <definedName name="_xlnm.Print_Titles" localSheetId="3">'06-SO02 - VRN - úsek mezi...'!$129:$129</definedName>
    <definedName name="_xlnm._FilterDatabase" localSheetId="4" hidden="1">'07-SO03 - URS - Zemní prá...'!$C$131:$K$183</definedName>
    <definedName name="_xlnm.Print_Area" localSheetId="4">'07-SO03 - URS - Zemní prá...'!$C$4:$J$76,'07-SO03 - URS - Zemní prá...'!$C$82:$J$113,'07-SO03 - URS - Zemní prá...'!$C$119:$K$183</definedName>
    <definedName name="_xlnm.Print_Titles" localSheetId="4">'07-SO03 - URS - Zemní prá...'!$131:$131</definedName>
    <definedName name="_xlnm._FilterDatabase" localSheetId="5" hidden="1">'08-SO03 - ÚOŽI - Oprava r...'!$C$128:$K$196</definedName>
    <definedName name="_xlnm.Print_Area" localSheetId="5">'08-SO03 - ÚOŽI - Oprava r...'!$C$4:$J$76,'08-SO03 - ÚOŽI - Oprava r...'!$C$82:$J$110,'08-SO03 - ÚOŽI - Oprava r...'!$C$116:$K$196</definedName>
    <definedName name="_xlnm.Print_Titles" localSheetId="5">'08-SO03 - ÚOŽI - Oprava r...'!$128:$128</definedName>
    <definedName name="_xlnm._FilterDatabase" localSheetId="6" hidden="1">'09-SO03 - VRN - úsek mezi...'!$C$129:$K$139</definedName>
    <definedName name="_xlnm.Print_Area" localSheetId="6">'09-SO03 - VRN - úsek mezi...'!$C$4:$J$76,'09-SO03 - VRN - úsek mezi...'!$C$82:$J$111,'09-SO03 - VRN - úsek mezi...'!$C$117:$K$139</definedName>
    <definedName name="_xlnm.Print_Titles" localSheetId="6">'09-SO03 - VRN - úsek mezi...'!$129:$129</definedName>
  </definedNames>
  <calcPr/>
</workbook>
</file>

<file path=xl/calcChain.xml><?xml version="1.0" encoding="utf-8"?>
<calcChain xmlns="http://schemas.openxmlformats.org/spreadsheetml/2006/main">
  <c i="7" l="1" r="J39"/>
  <c r="J38"/>
  <c i="1" r="AY100"/>
  <c i="7" r="J37"/>
  <c i="1" r="AX100"/>
  <c i="7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92"/>
  <c r="J17"/>
  <c r="J12"/>
  <c r="J89"/>
  <c r="E7"/>
  <c r="E85"/>
  <c i="6" r="T135"/>
  <c r="R135"/>
  <c r="P135"/>
  <c r="J39"/>
  <c r="J38"/>
  <c i="1" r="AY99"/>
  <c i="6" r="J37"/>
  <c i="1" r="AX99"/>
  <c i="6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2"/>
  <c r="J91"/>
  <c r="F91"/>
  <c r="F89"/>
  <c r="E87"/>
  <c r="J18"/>
  <c r="E18"/>
  <c r="F126"/>
  <c r="J17"/>
  <c r="J12"/>
  <c r="J123"/>
  <c r="E7"/>
  <c r="E119"/>
  <c i="5" r="J39"/>
  <c r="J38"/>
  <c i="1" r="AY98"/>
  <c i="5" r="J37"/>
  <c i="1" r="AX98"/>
  <c i="5"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9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2"/>
  <c r="J91"/>
  <c r="F91"/>
  <c r="F89"/>
  <c r="E87"/>
  <c r="J18"/>
  <c r="E18"/>
  <c r="F92"/>
  <c r="J17"/>
  <c r="J12"/>
  <c r="J126"/>
  <c r="E7"/>
  <c r="E122"/>
  <c i="4" r="J39"/>
  <c r="J38"/>
  <c i="1" r="AY97"/>
  <c i="4" r="J37"/>
  <c i="1" r="AX97"/>
  <c i="4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124"/>
  <c r="E7"/>
  <c r="E120"/>
  <c i="3" r="J39"/>
  <c r="J38"/>
  <c i="1" r="AY96"/>
  <c i="3" r="J37"/>
  <c i="1" r="AX96"/>
  <c i="3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2"/>
  <c r="J91"/>
  <c r="F91"/>
  <c r="F89"/>
  <c r="E87"/>
  <c r="J18"/>
  <c r="E18"/>
  <c r="F92"/>
  <c r="J17"/>
  <c r="J12"/>
  <c r="J89"/>
  <c r="E7"/>
  <c r="E119"/>
  <c i="2" r="J39"/>
  <c r="J38"/>
  <c i="1" r="AY95"/>
  <c i="2" r="J37"/>
  <c i="1" r="AX95"/>
  <c i="2"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9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2"/>
  <c r="J91"/>
  <c r="F91"/>
  <c r="F89"/>
  <c r="E87"/>
  <c r="J18"/>
  <c r="E18"/>
  <c r="F92"/>
  <c r="J17"/>
  <c r="J12"/>
  <c r="J89"/>
  <c r="E7"/>
  <c r="E122"/>
  <c i="1"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L90"/>
  <c r="AM90"/>
  <c r="AM89"/>
  <c r="L89"/>
  <c r="AM87"/>
  <c r="L87"/>
  <c r="L85"/>
  <c r="L84"/>
  <c i="7" r="BK135"/>
  <c r="J134"/>
  <c r="BK137"/>
  <c r="J137"/>
  <c i="5" r="J159"/>
  <c r="J156"/>
  <c r="J154"/>
  <c r="J152"/>
  <c r="J148"/>
  <c r="BK146"/>
  <c r="BK145"/>
  <c r="J142"/>
  <c r="BK137"/>
  <c r="BK136"/>
  <c r="J134"/>
  <c i="4" r="BK139"/>
  <c i="3" r="J180"/>
  <c r="J179"/>
  <c r="BK176"/>
  <c r="J167"/>
  <c r="BK165"/>
  <c r="J164"/>
  <c r="BK160"/>
  <c r="BK159"/>
  <c r="J158"/>
  <c r="J157"/>
  <c r="J156"/>
  <c r="BK154"/>
  <c r="J153"/>
  <c r="BK149"/>
  <c r="J147"/>
  <c r="J146"/>
  <c r="BK143"/>
  <c r="J139"/>
  <c r="BK134"/>
  <c r="BK133"/>
  <c i="2" r="J177"/>
  <c r="BK171"/>
  <c r="BK170"/>
  <c r="J169"/>
  <c r="BK166"/>
  <c r="BK161"/>
  <c r="BK160"/>
  <c r="J158"/>
  <c r="J156"/>
  <c r="J155"/>
  <c r="J154"/>
  <c r="J152"/>
  <c r="J149"/>
  <c r="J148"/>
  <c r="J145"/>
  <c r="J137"/>
  <c r="BK135"/>
  <c i="1" r="AS94"/>
  <c i="7" r="BK139"/>
  <c r="J139"/>
  <c i="6" r="BK159"/>
  <c r="J158"/>
  <c r="J157"/>
  <c r="J154"/>
  <c r="J153"/>
  <c r="J152"/>
  <c r="BK151"/>
  <c r="J149"/>
  <c r="BK148"/>
  <c r="J144"/>
  <c r="J139"/>
  <c r="J137"/>
  <c r="J133"/>
  <c r="BK132"/>
  <c i="5" r="J170"/>
  <c r="BK169"/>
  <c r="BK168"/>
  <c r="J167"/>
  <c r="J166"/>
  <c r="BK164"/>
  <c r="J161"/>
  <c r="J155"/>
  <c r="BK154"/>
  <c r="BK148"/>
  <c r="J145"/>
  <c r="J144"/>
  <c r="J141"/>
  <c i="4" r="J137"/>
  <c r="J135"/>
  <c r="J134"/>
  <c i="3" r="J178"/>
  <c r="BK177"/>
  <c r="BK173"/>
  <c r="BK172"/>
  <c r="J170"/>
  <c r="J168"/>
  <c r="J165"/>
  <c r="BK158"/>
  <c r="BK157"/>
  <c r="J155"/>
  <c r="BK148"/>
  <c r="J145"/>
  <c r="J144"/>
  <c r="J142"/>
  <c r="J140"/>
  <c r="J136"/>
  <c i="2" r="BK173"/>
  <c r="J170"/>
  <c r="J166"/>
  <c r="J163"/>
  <c r="BK162"/>
  <c r="J157"/>
  <c r="BK156"/>
  <c r="BK154"/>
  <c r="J153"/>
  <c r="BK150"/>
  <c r="BK148"/>
  <c r="BK147"/>
  <c r="J141"/>
  <c r="BK140"/>
  <c r="J138"/>
  <c r="J135"/>
  <c r="J134"/>
  <c i="7" r="J135"/>
  <c r="BK134"/>
  <c i="6" r="BK195"/>
  <c r="J194"/>
  <c r="J193"/>
  <c r="BK192"/>
  <c r="J191"/>
  <c r="J190"/>
  <c r="J189"/>
  <c r="BK188"/>
  <c r="J187"/>
  <c r="J186"/>
  <c r="BK185"/>
  <c r="BK184"/>
  <c r="BK183"/>
  <c r="J183"/>
  <c r="BK182"/>
  <c r="J181"/>
  <c r="BK180"/>
  <c r="J179"/>
  <c r="J178"/>
  <c r="BK177"/>
  <c r="J176"/>
  <c r="BK175"/>
  <c r="BK174"/>
  <c r="J172"/>
  <c r="BK170"/>
  <c r="BK164"/>
  <c r="J163"/>
  <c r="J161"/>
  <c r="J160"/>
  <c r="BK158"/>
  <c r="BK157"/>
  <c r="J156"/>
  <c r="BK152"/>
  <c r="J150"/>
  <c r="BK147"/>
  <c r="BK146"/>
  <c r="BK145"/>
  <c r="BK144"/>
  <c r="J143"/>
  <c r="J142"/>
  <c r="J141"/>
  <c r="BK140"/>
  <c r="BK139"/>
  <c r="J138"/>
  <c r="BK137"/>
  <c r="BK136"/>
  <c r="BK134"/>
  <c i="5" r="BK183"/>
  <c r="BK182"/>
  <c r="BK179"/>
  <c r="J176"/>
  <c r="J175"/>
  <c r="BK167"/>
  <c r="J165"/>
  <c r="J163"/>
  <c r="J162"/>
  <c r="BK160"/>
  <c r="J158"/>
  <c r="J153"/>
  <c r="BK149"/>
  <c r="J147"/>
  <c r="J143"/>
  <c r="J140"/>
  <c r="J138"/>
  <c r="J137"/>
  <c r="J136"/>
  <c i="4" r="BK137"/>
  <c r="BK133"/>
  <c i="3" r="BK180"/>
  <c r="BK179"/>
  <c r="J176"/>
  <c r="J175"/>
  <c r="J174"/>
  <c r="J173"/>
  <c r="J172"/>
  <c r="BK171"/>
  <c r="J169"/>
  <c r="BK163"/>
  <c r="J162"/>
  <c r="BK161"/>
  <c r="BK153"/>
  <c r="J152"/>
  <c r="J150"/>
  <c r="J148"/>
  <c r="BK142"/>
  <c i="2" r="BK177"/>
  <c r="J176"/>
  <c r="J173"/>
  <c r="J172"/>
  <c r="BK169"/>
  <c r="BK168"/>
  <c r="BK167"/>
  <c r="BK163"/>
  <c r="J162"/>
  <c r="J160"/>
  <c r="BK155"/>
  <c r="J151"/>
  <c r="J147"/>
  <c r="BK145"/>
  <c r="BK143"/>
  <c r="BK142"/>
  <c r="BK141"/>
  <c r="J140"/>
  <c r="J136"/>
  <c r="BK134"/>
  <c i="7" r="J133"/>
  <c i="6" r="J173"/>
  <c r="BK171"/>
  <c r="J169"/>
  <c r="J168"/>
  <c r="J167"/>
  <c r="BK166"/>
  <c r="BK165"/>
  <c r="J164"/>
  <c r="BK162"/>
  <c r="BK161"/>
  <c r="BK160"/>
  <c r="J159"/>
  <c r="BK156"/>
  <c r="BK155"/>
  <c r="BK153"/>
  <c r="J151"/>
  <c r="J148"/>
  <c r="J145"/>
  <c r="BK143"/>
  <c r="BK142"/>
  <c r="J140"/>
  <c r="J136"/>
  <c r="J132"/>
  <c i="5" r="J183"/>
  <c r="J178"/>
  <c r="J177"/>
  <c r="BK176"/>
  <c r="BK175"/>
  <c r="BK174"/>
  <c r="J173"/>
  <c r="J172"/>
  <c r="J168"/>
  <c r="BK166"/>
  <c r="BK165"/>
  <c r="BK162"/>
  <c r="BK159"/>
  <c r="BK158"/>
  <c r="BK157"/>
  <c r="BK156"/>
  <c r="BK155"/>
  <c r="BK152"/>
  <c r="BK151"/>
  <c r="BK147"/>
  <c r="J146"/>
  <c r="BK144"/>
  <c r="BK142"/>
  <c r="BK138"/>
  <c r="BK135"/>
  <c r="BK134"/>
  <c i="4" r="J139"/>
  <c r="J133"/>
  <c i="3" r="BK178"/>
  <c r="J177"/>
  <c r="J171"/>
  <c r="BK170"/>
  <c r="BK167"/>
  <c r="J166"/>
  <c r="BK164"/>
  <c r="J161"/>
  <c r="J160"/>
  <c r="J159"/>
  <c r="BK152"/>
  <c r="BK151"/>
  <c r="BK150"/>
  <c r="BK147"/>
  <c r="BK146"/>
  <c r="BK145"/>
  <c r="BK144"/>
  <c r="BK141"/>
  <c r="BK139"/>
  <c r="J138"/>
  <c r="BK137"/>
  <c r="BK136"/>
  <c r="J134"/>
  <c r="J132"/>
  <c i="2" r="BK172"/>
  <c r="J168"/>
  <c r="J164"/>
  <c r="J159"/>
  <c r="BK157"/>
  <c r="BK153"/>
  <c r="J150"/>
  <c r="J146"/>
  <c r="J142"/>
  <c r="BK138"/>
  <c r="BK137"/>
  <c r="BK136"/>
  <c i="7" r="BK133"/>
  <c i="6" r="BK196"/>
  <c r="J196"/>
  <c r="J195"/>
  <c r="BK194"/>
  <c r="BK193"/>
  <c r="J192"/>
  <c r="BK191"/>
  <c r="BK190"/>
  <c r="BK189"/>
  <c r="J188"/>
  <c r="BK187"/>
  <c r="BK186"/>
  <c r="J185"/>
  <c r="J184"/>
  <c r="J182"/>
  <c r="BK181"/>
  <c r="J180"/>
  <c r="BK179"/>
  <c r="BK178"/>
  <c r="J177"/>
  <c r="BK176"/>
  <c r="J175"/>
  <c r="J174"/>
  <c r="BK173"/>
  <c r="BK172"/>
  <c r="J171"/>
  <c r="J170"/>
  <c r="BK169"/>
  <c r="BK168"/>
  <c r="BK167"/>
  <c r="J166"/>
  <c r="J165"/>
  <c r="BK163"/>
  <c r="J162"/>
  <c r="J155"/>
  <c r="BK154"/>
  <c r="BK150"/>
  <c r="BK149"/>
  <c r="J147"/>
  <c r="J146"/>
  <c r="BK141"/>
  <c r="BK138"/>
  <c r="J134"/>
  <c r="BK133"/>
  <c i="5" r="J182"/>
  <c r="J179"/>
  <c r="BK178"/>
  <c r="BK177"/>
  <c r="J174"/>
  <c r="BK173"/>
  <c r="BK172"/>
  <c r="BK170"/>
  <c r="J169"/>
  <c r="J164"/>
  <c r="BK163"/>
  <c r="BK161"/>
  <c r="J160"/>
  <c r="J157"/>
  <c r="BK153"/>
  <c r="J151"/>
  <c r="J149"/>
  <c r="BK143"/>
  <c r="BK141"/>
  <c r="BK140"/>
  <c r="J135"/>
  <c i="4" r="BK135"/>
  <c r="BK134"/>
  <c i="3" r="BK175"/>
  <c r="BK174"/>
  <c r="BK169"/>
  <c r="BK168"/>
  <c r="BK166"/>
  <c r="J163"/>
  <c r="BK162"/>
  <c r="BK156"/>
  <c r="BK155"/>
  <c r="J154"/>
  <c r="J151"/>
  <c r="J149"/>
  <c r="J143"/>
  <c r="J141"/>
  <c r="BK140"/>
  <c r="BK138"/>
  <c r="J137"/>
  <c r="J133"/>
  <c r="BK132"/>
  <c i="2" r="BK176"/>
  <c r="J171"/>
  <c r="J167"/>
  <c r="BK164"/>
  <c r="J161"/>
  <c r="BK159"/>
  <c r="BK158"/>
  <c r="BK152"/>
  <c r="BK151"/>
  <c r="BK149"/>
  <c r="BK146"/>
  <c r="J143"/>
  <c l="1" r="P133"/>
  <c r="P139"/>
  <c r="T144"/>
  <c r="P175"/>
  <c r="P174"/>
  <c i="3" r="P135"/>
  <c i="4" r="R132"/>
  <c r="R131"/>
  <c r="R130"/>
  <c i="5" r="BK150"/>
  <c r="J150"/>
  <c r="J99"/>
  <c r="BK171"/>
  <c r="J171"/>
  <c r="J100"/>
  <c r="R181"/>
  <c r="R180"/>
  <c i="6" r="P131"/>
  <c r="P130"/>
  <c r="P129"/>
  <c i="1" r="AU99"/>
  <c i="7" r="R132"/>
  <c r="R131"/>
  <c r="R130"/>
  <c i="2" r="R133"/>
  <c r="P144"/>
  <c r="P165"/>
  <c r="R175"/>
  <c r="R174"/>
  <c i="3" r="R135"/>
  <c i="4" r="BK132"/>
  <c r="J132"/>
  <c r="J98"/>
  <c i="5" r="BK133"/>
  <c r="J133"/>
  <c r="J97"/>
  <c r="P133"/>
  <c r="R133"/>
  <c r="T133"/>
  <c r="BK139"/>
  <c r="J139"/>
  <c r="J98"/>
  <c r="P139"/>
  <c r="R139"/>
  <c r="T139"/>
  <c r="T150"/>
  <c r="R171"/>
  <c r="P181"/>
  <c r="P180"/>
  <c i="2" r="BK144"/>
  <c r="J144"/>
  <c r="J99"/>
  <c r="BK165"/>
  <c r="J165"/>
  <c r="J100"/>
  <c r="T175"/>
  <c r="T174"/>
  <c i="3" r="T135"/>
  <c i="4" r="T132"/>
  <c r="T131"/>
  <c r="T130"/>
  <c i="5" r="R150"/>
  <c r="P171"/>
  <c r="T181"/>
  <c r="T180"/>
  <c i="6" r="BK131"/>
  <c r="J131"/>
  <c r="J98"/>
  <c r="R131"/>
  <c r="R130"/>
  <c r="R129"/>
  <c r="T131"/>
  <c r="T130"/>
  <c r="T129"/>
  <c i="7" r="P132"/>
  <c r="P131"/>
  <c r="P130"/>
  <c i="1" r="AU100"/>
  <c i="2" r="T133"/>
  <c r="R144"/>
  <c r="T165"/>
  <c i="3" r="P131"/>
  <c r="P130"/>
  <c r="P129"/>
  <c i="1" r="AU96"/>
  <c i="3" r="R131"/>
  <c r="R130"/>
  <c r="R129"/>
  <c r="T131"/>
  <c r="T130"/>
  <c i="5" r="P150"/>
  <c r="T171"/>
  <c r="BK181"/>
  <c r="J181"/>
  <c r="J102"/>
  <c i="7" r="T132"/>
  <c r="T131"/>
  <c r="T130"/>
  <c r="BK132"/>
  <c i="2" r="BK133"/>
  <c r="J133"/>
  <c r="J97"/>
  <c r="BK139"/>
  <c r="J139"/>
  <c r="J98"/>
  <c r="R139"/>
  <c r="T139"/>
  <c r="R165"/>
  <c r="BK175"/>
  <c r="J175"/>
  <c r="J102"/>
  <c i="3" r="BK131"/>
  <c r="J131"/>
  <c r="J98"/>
  <c r="BK135"/>
  <c r="J135"/>
  <c r="J99"/>
  <c i="4" r="P132"/>
  <c r="P131"/>
  <c r="P130"/>
  <c i="1" r="AU97"/>
  <c i="6" r="BK135"/>
  <c r="J135"/>
  <c r="J99"/>
  <c i="2" r="E85"/>
  <c r="J126"/>
  <c r="F129"/>
  <c r="BE154"/>
  <c r="BE162"/>
  <c r="BE166"/>
  <c r="BE170"/>
  <c r="BE172"/>
  <c r="BE173"/>
  <c i="3" r="E85"/>
  <c r="F126"/>
  <c r="BE134"/>
  <c r="BE136"/>
  <c r="BE139"/>
  <c r="BE142"/>
  <c r="BE157"/>
  <c r="BE160"/>
  <c r="BE171"/>
  <c r="BE173"/>
  <c r="BE179"/>
  <c i="4" r="BE139"/>
  <c r="BK138"/>
  <c r="J138"/>
  <c r="J100"/>
  <c i="5" r="BE136"/>
  <c r="BE145"/>
  <c r="BE146"/>
  <c r="BE156"/>
  <c r="BE162"/>
  <c r="BE165"/>
  <c r="BE168"/>
  <c r="BE172"/>
  <c r="BE176"/>
  <c r="BE179"/>
  <c i="6" r="E85"/>
  <c r="J89"/>
  <c r="F92"/>
  <c r="BE134"/>
  <c r="BE137"/>
  <c r="BE140"/>
  <c r="BE144"/>
  <c r="BE145"/>
  <c r="BE151"/>
  <c r="BE152"/>
  <c r="BE155"/>
  <c r="BE157"/>
  <c r="BE161"/>
  <c r="BE162"/>
  <c r="BE165"/>
  <c r="BE166"/>
  <c r="BE167"/>
  <c r="BE168"/>
  <c r="BE175"/>
  <c r="BE176"/>
  <c r="BE177"/>
  <c r="BE178"/>
  <c r="BE180"/>
  <c r="BE181"/>
  <c r="BE182"/>
  <c r="BE185"/>
  <c r="BE186"/>
  <c r="BE188"/>
  <c r="BE189"/>
  <c r="BE192"/>
  <c r="BE193"/>
  <c r="BE196"/>
  <c i="2" r="BE140"/>
  <c r="BE141"/>
  <c r="BE149"/>
  <c r="BE152"/>
  <c r="BE160"/>
  <c r="BE163"/>
  <c r="BE167"/>
  <c r="BE169"/>
  <c r="BE177"/>
  <c i="3" r="J123"/>
  <c r="BE133"/>
  <c r="BE148"/>
  <c r="BE153"/>
  <c r="BE156"/>
  <c r="BE158"/>
  <c r="BE168"/>
  <c r="BE169"/>
  <c r="BE172"/>
  <c r="BE174"/>
  <c r="BE176"/>
  <c r="BE180"/>
  <c i="4" r="E85"/>
  <c r="BE137"/>
  <c i="5" r="F129"/>
  <c r="BE137"/>
  <c r="BE154"/>
  <c r="BE161"/>
  <c r="BE167"/>
  <c r="BE170"/>
  <c r="BE174"/>
  <c r="BE175"/>
  <c r="BE177"/>
  <c r="BE178"/>
  <c r="BE182"/>
  <c r="BE183"/>
  <c i="6" r="BE136"/>
  <c r="BE143"/>
  <c r="BE149"/>
  <c r="BE153"/>
  <c r="BE158"/>
  <c r="BE160"/>
  <c r="BE163"/>
  <c r="BE164"/>
  <c r="BE169"/>
  <c r="BE170"/>
  <c r="BE171"/>
  <c r="BE172"/>
  <c i="7" r="BK138"/>
  <c r="J138"/>
  <c r="J100"/>
  <c r="BE137"/>
  <c i="2" r="BE135"/>
  <c r="BE146"/>
  <c r="BE148"/>
  <c r="BE150"/>
  <c r="BE156"/>
  <c r="BE158"/>
  <c r="BE161"/>
  <c r="BE164"/>
  <c i="3" r="BE141"/>
  <c r="BE146"/>
  <c r="BE147"/>
  <c r="BE149"/>
  <c r="BE151"/>
  <c r="BE154"/>
  <c r="BE170"/>
  <c r="BE178"/>
  <c i="4" r="J89"/>
  <c r="F92"/>
  <c r="BE134"/>
  <c r="BE135"/>
  <c i="5" r="E85"/>
  <c r="BE134"/>
  <c r="BE135"/>
  <c r="BE148"/>
  <c r="BE164"/>
  <c r="BE166"/>
  <c r="BE169"/>
  <c r="BE173"/>
  <c i="6" r="BE132"/>
  <c r="BE133"/>
  <c r="BE147"/>
  <c r="BE148"/>
  <c r="BE150"/>
  <c r="BE154"/>
  <c r="BE156"/>
  <c r="BE159"/>
  <c r="BE173"/>
  <c r="BE174"/>
  <c r="BE179"/>
  <c r="BE183"/>
  <c r="BE184"/>
  <c r="BE187"/>
  <c r="BE190"/>
  <c r="BE191"/>
  <c r="BE194"/>
  <c r="BE195"/>
  <c i="7" r="BE133"/>
  <c r="BE134"/>
  <c r="BE139"/>
  <c i="2" r="BE137"/>
  <c r="BE143"/>
  <c r="BE145"/>
  <c r="BE159"/>
  <c r="BE168"/>
  <c r="BE171"/>
  <c r="BE176"/>
  <c i="3" r="BE132"/>
  <c r="BE137"/>
  <c r="BE138"/>
  <c r="BE143"/>
  <c r="BE144"/>
  <c r="BE145"/>
  <c r="BE159"/>
  <c r="BE161"/>
  <c r="BE163"/>
  <c r="BE164"/>
  <c r="BE165"/>
  <c r="BE167"/>
  <c r="BE175"/>
  <c i="4" r="BE133"/>
  <c r="BK136"/>
  <c r="J136"/>
  <c r="J99"/>
  <c i="5" r="J89"/>
  <c r="BE138"/>
  <c r="BE142"/>
  <c r="BE143"/>
  <c r="BE152"/>
  <c r="BE157"/>
  <c r="BE159"/>
  <c r="BE160"/>
  <c r="BE163"/>
  <c i="6" r="BE138"/>
  <c r="BE139"/>
  <c r="BE141"/>
  <c r="BE142"/>
  <c r="BE146"/>
  <c i="7" r="E120"/>
  <c r="J124"/>
  <c r="F127"/>
  <c r="BK136"/>
  <c r="J136"/>
  <c r="J99"/>
  <c i="2" r="BE134"/>
  <c r="BE136"/>
  <c r="BE138"/>
  <c r="BE142"/>
  <c r="BE147"/>
  <c r="BE151"/>
  <c r="BE153"/>
  <c r="BE155"/>
  <c r="BE157"/>
  <c i="3" r="BE140"/>
  <c r="BE150"/>
  <c r="BE152"/>
  <c r="BE155"/>
  <c r="BE162"/>
  <c r="BE166"/>
  <c r="BE177"/>
  <c i="5" r="BE140"/>
  <c r="BE141"/>
  <c r="BE144"/>
  <c r="BE147"/>
  <c r="BE149"/>
  <c r="BE151"/>
  <c r="BE153"/>
  <c r="BE155"/>
  <c r="BE158"/>
  <c i="7" r="BE135"/>
  <c i="2" r="F37"/>
  <c i="1" r="BB95"/>
  <c i="6" r="J36"/>
  <c i="1" r="AW99"/>
  <c i="4" r="F38"/>
  <c i="1" r="BC97"/>
  <c i="5" r="F36"/>
  <c i="1" r="BA98"/>
  <c i="5" r="F37"/>
  <c i="1" r="BB98"/>
  <c i="6" r="F38"/>
  <c i="1" r="BC99"/>
  <c i="6" r="F36"/>
  <c i="1" r="BA99"/>
  <c i="6" r="F37"/>
  <c i="1" r="BB99"/>
  <c i="6" r="F39"/>
  <c i="1" r="BD99"/>
  <c i="2" r="J36"/>
  <c i="1" r="AW95"/>
  <c i="3" r="F39"/>
  <c i="1" r="BD96"/>
  <c i="4" r="F39"/>
  <c i="1" r="BD97"/>
  <c i="2" r="F36"/>
  <c i="1" r="BA95"/>
  <c i="3" r="F38"/>
  <c i="1" r="BC96"/>
  <c i="4" r="F37"/>
  <c i="1" r="BB97"/>
  <c i="7" r="F36"/>
  <c i="1" r="BA100"/>
  <c i="7" r="J36"/>
  <c i="1" r="AW100"/>
  <c i="7" r="F37"/>
  <c i="1" r="BB100"/>
  <c i="3" r="F37"/>
  <c i="1" r="BB96"/>
  <c i="7" r="F39"/>
  <c i="1" r="BD100"/>
  <c i="3" r="F36"/>
  <c i="1" r="BA96"/>
  <c i="5" r="J36"/>
  <c i="1" r="AW98"/>
  <c i="4" r="J36"/>
  <c i="1" r="AW97"/>
  <c i="5" r="F38"/>
  <c i="1" r="BC98"/>
  <c i="7" r="F38"/>
  <c i="1" r="BC100"/>
  <c i="4" r="F36"/>
  <c i="1" r="BA97"/>
  <c i="3" r="J36"/>
  <c i="1" r="AW96"/>
  <c i="2" r="F39"/>
  <c i="1" r="BD95"/>
  <c i="2" r="F38"/>
  <c i="1" r="BC95"/>
  <c i="5" r="F39"/>
  <c i="1" r="BD98"/>
  <c i="5" l="1" r="T132"/>
  <c r="P132"/>
  <c i="1" r="AU98"/>
  <c i="5" r="R132"/>
  <c i="2" r="R132"/>
  <c i="7" r="BK131"/>
  <c r="J131"/>
  <c r="J97"/>
  <c i="3" r="T129"/>
  <c i="2" r="T132"/>
  <c r="P132"/>
  <c i="1" r="AU95"/>
  <c i="2" r="BK174"/>
  <c r="J174"/>
  <c r="J101"/>
  <c i="4" r="BK131"/>
  <c r="J131"/>
  <c r="J97"/>
  <c i="2" r="BK132"/>
  <c r="J132"/>
  <c r="J96"/>
  <c i="3" r="BK130"/>
  <c r="J130"/>
  <c r="J97"/>
  <c i="5" r="BK132"/>
  <c r="J132"/>
  <c r="J96"/>
  <c r="J30"/>
  <c r="BK180"/>
  <c r="J180"/>
  <c r="J101"/>
  <c i="6" r="BK130"/>
  <c r="BK129"/>
  <c r="J129"/>
  <c r="J96"/>
  <c i="7" r="J132"/>
  <c r="J98"/>
  <c i="1" r="BA94"/>
  <c r="AW94"/>
  <c r="AK33"/>
  <c r="BD94"/>
  <c r="W36"/>
  <c i="5" r="J111"/>
  <c r="J105"/>
  <c r="J31"/>
  <c i="1" r="BC94"/>
  <c r="W35"/>
  <c r="BB94"/>
  <c r="AX94"/>
  <c i="2" l="1" r="J30"/>
  <c i="6" r="J130"/>
  <c r="J97"/>
  <c i="5" r="BE111"/>
  <c i="6" r="J30"/>
  <c i="3" r="BK129"/>
  <c r="J129"/>
  <c r="J96"/>
  <c r="J30"/>
  <c i="4" r="BK130"/>
  <c r="J130"/>
  <c r="J96"/>
  <c r="J30"/>
  <c i="7" r="BK130"/>
  <c r="J130"/>
  <c r="J96"/>
  <c r="J30"/>
  <c i="1" r="AU94"/>
  <c i="5" r="F35"/>
  <c i="1" r="AZ98"/>
  <c i="2" r="J111"/>
  <c r="J105"/>
  <c r="J31"/>
  <c i="5" r="J113"/>
  <c i="1" r="W34"/>
  <c i="6" r="J108"/>
  <c r="J102"/>
  <c r="J31"/>
  <c i="1" r="AY94"/>
  <c i="5" r="J32"/>
  <c i="1" r="AG98"/>
  <c r="W33"/>
  <c i="6" l="1" r="BE108"/>
  <c i="2" r="BE111"/>
  <c i="6" r="J110"/>
  <c i="2" r="J113"/>
  <c i="5" r="J35"/>
  <c i="1" r="AV98"/>
  <c r="AT98"/>
  <c i="4" r="J109"/>
  <c r="J103"/>
  <c r="J31"/>
  <c r="J32"/>
  <c i="1" r="AG97"/>
  <c i="3" r="J108"/>
  <c r="J102"/>
  <c r="J31"/>
  <c r="J32"/>
  <c i="1" r="AG96"/>
  <c i="6" r="F35"/>
  <c i="1" r="AZ99"/>
  <c i="2" r="J35"/>
  <c i="1" r="AV95"/>
  <c r="AT95"/>
  <c i="2" r="J32"/>
  <c i="1" r="AG95"/>
  <c r="AN95"/>
  <c i="6" r="J32"/>
  <c i="1" r="AG99"/>
  <c i="7" r="J109"/>
  <c r="BE109"/>
  <c r="J35"/>
  <c i="1" r="AV100"/>
  <c r="AT100"/>
  <c i="2" l="1" r="J41"/>
  <c i="5" r="J41"/>
  <c i="4" r="BE109"/>
  <c i="3" r="BE108"/>
  <c i="1" r="AN98"/>
  <c i="4" r="J111"/>
  <c i="6" r="J35"/>
  <c i="1" r="AV99"/>
  <c r="AT99"/>
  <c i="3" r="J35"/>
  <c i="1" r="AV96"/>
  <c r="AT96"/>
  <c i="3" r="J110"/>
  <c i="4" r="F35"/>
  <c i="1" r="AZ97"/>
  <c i="7" r="J103"/>
  <c r="J31"/>
  <c r="J32"/>
  <c i="1" r="AG100"/>
  <c r="AN100"/>
  <c i="7" r="F35"/>
  <c i="1" r="AZ100"/>
  <c i="2" r="F35"/>
  <c i="1" r="AZ95"/>
  <c i="3" l="1" r="J41"/>
  <c i="6" r="J41"/>
  <c i="7" r="J41"/>
  <c i="1" r="AN96"/>
  <c r="AN99"/>
  <c i="4" r="J35"/>
  <c i="1" r="AV97"/>
  <c r="AT97"/>
  <c i="7" r="J111"/>
  <c i="1" r="AG94"/>
  <c r="AG104"/>
  <c i="3" r="F35"/>
  <c i="1" r="AZ96"/>
  <c r="AZ94"/>
  <c r="AV94"/>
  <c l="1" r="CD104"/>
  <c i="4" r="J41"/>
  <c i="1" r="AN97"/>
  <c r="AV104"/>
  <c r="BY104"/>
  <c r="AG105"/>
  <c r="CD105"/>
  <c r="AK26"/>
  <c r="AG103"/>
  <c r="CD103"/>
  <c r="AT94"/>
  <c r="AG106"/>
  <c r="CD106"/>
  <c l="1" r="AN94"/>
  <c r="AN104"/>
  <c r="W32"/>
  <c r="AV103"/>
  <c r="BY103"/>
  <c r="AG102"/>
  <c r="AK27"/>
  <c r="AV105"/>
  <c r="BY105"/>
  <c r="AV106"/>
  <c r="BY106"/>
  <c l="1" r="AK32"/>
  <c r="AK29"/>
  <c r="AN105"/>
  <c r="AN106"/>
  <c r="AG108"/>
  <c r="AN103"/>
  <c l="1" r="AK38"/>
  <c r="AN102"/>
  <c r="AN10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<sst xmlns="http://schemas.openxmlformats.org/spreadsheetml/2006/main">
  <si>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</si>
  <si>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</si>
  <si>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</si>
  <si>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</si>
  <si>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</si>
  <si>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{cce2964b-46fe-4f0f-949a-36ce9f9ff09b}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</si>
  <si>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</si>
  <si>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</si>
  <si>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</si>
  <si>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</si>
  <si>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</si>
  <si>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</si>
  <si>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</si>
  <si>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</si>
  <si>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1906022-01b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</si>
  <si>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</si>
  <si>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</si>
  <si>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rozvodu elektrické energie v úseku Kopřivnice - Štramberk</t>
  </si>
  <si>
    <t>0,1</t>
  </si>
  <si>
    <t>KSO:</t>
  </si>
  <si>
    <t>CC-CZ:</t>
  </si>
  <si>
    <t>1</t>
  </si>
  <si>
    <t>Místo:</t>
  </si>
  <si>
    <t xml:space="preserve"> </t>
  </si>
  <si>
    <t>Datum:</t>
  </si>
  <si>
    <t>30. 8. 2019</t>
  </si>
  <si>
    <t>10</t>
  </si>
  <si>
    <t>100</t>
  </si>
  <si>
    <t>Zadavatel:</t>
  </si>
  <si>
    <t>IČ:</t>
  </si>
  <si>
    <t>70994234</t>
  </si>
  <si>
    <t>Správa železnic s.o., OŘ Ostrava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</si>
  <si>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</si>
  <si>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</si>
  <si>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</si>
  <si>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</si>
  <si>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</si>
  <si>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</si>
  <si>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</si>
  <si>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</si>
  <si>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</si>
  <si>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</si>
  <si>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Ivo Černý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</si>
  <si>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</si>
  <si>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</si>
  <si>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</si>
  <si>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</si>
  <si>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</si>
  <si>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</si>
  <si>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</si>
  <si>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</si>
  <si>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</si>
  <si>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</si>
  <si>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</si>
  <si>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</si>
  <si>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</si>
  <si>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</si>
  <si>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</si>
  <si>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</si>
  <si>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</si>
  <si>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</si>
  <si>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</si>
  <si>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</si>
  <si>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</si>
  <si>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</si>
  <si>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</si>
  <si>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</si>
  <si>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</si>
  <si>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</si>
  <si>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</si>
  <si>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</si>
  <si>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</si>
  <si>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</si>
  <si>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</si>
  <si>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</si>
  <si>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</si>
  <si>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</si>
  <si>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</si>
  <si>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</si>
  <si>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</si>
  <si>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</si>
  <si>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</si>
  <si>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</si>
  <si>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</si>
  <si>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</si>
  <si>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</si>
  <si>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</si>
  <si>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</si>
  <si>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</si>
  <si>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</si>
  <si>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</si>
  <si>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04-SO02</t>
  </si>
  <si>
    <t>URS - Zemní práce - úsek mezi STS Kopřivnice os.n. a TTS 913</t>
  </si>
  <si>
    <t>STA</t>
  </si>
  <si>
    <t>{aca56afb-8016-4c8e-87d8-0f00a084327f}</t>
  </si>
  <si>
    <t>2</t>
  </si>
  <si>
    <t>05-SO02</t>
  </si>
  <si>
    <t>ÚOŽI - Oprava rozvodu 6kV - úsek mezi STS Kopřivnice os.n. a TTS 913</t>
  </si>
  <si>
    <t>{78459cdb-fbe3-44ae-99c7-07ca44b5d6f2}</t>
  </si>
  <si>
    <t>06-SO02</t>
  </si>
  <si>
    <t>VRN - úsek mezi STS Kopřivnice os.n. a TTS 913</t>
  </si>
  <si>
    <t>{3a4b434b-7805-4e12-bd82-57e216ded579}</t>
  </si>
  <si>
    <t>07-SO03</t>
  </si>
  <si>
    <t>URS - Zemní práce - úsek mezi TTS 913 a STS Štramberk</t>
  </si>
  <si>
    <t>{f559f8ee-aa75-4a43-ba28-b7b093a92cbc}</t>
  </si>
  <si>
    <t>08-SO03</t>
  </si>
  <si>
    <t>ÚOŽI - Oprava rozvodu 6kV - úsek mezi TTS 913 a STS Štramberk</t>
  </si>
  <si>
    <t>{11a20bd8-bd06-432b-9ef2-5f9a15962a13}</t>
  </si>
  <si>
    <t>09-SO03</t>
  </si>
  <si>
    <t>VRN - úsek mezi TTS 913 a STS Štramberk</t>
  </si>
  <si>
    <t>{1e7586d9-8195-4da9-b76c-81dfb1150d18}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</si>
  <si>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</si>
  <si>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</si>
  <si>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</si>
  <si>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</si>
  <si>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</si>
  <si>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</si>
  <si>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</si>
  <si>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</si>
  <si>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</si>
  <si>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</si>
  <si>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</si>
  <si>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04-SO02 - URS - Zemní práce - úsek mezi STS Kopřivnice os.n. a TTS 913</t>
  </si>
  <si>
    <t>SŽDC s.o., OŘ Ostrava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</si>
  <si>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</si>
  <si>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</si>
  <si>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</si>
  <si>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</si>
  <si>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</si>
  <si>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</si>
  <si>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1 - Zemní práce - protlaky</t>
  </si>
  <si>
    <t>2 - Zemní práce - propustek</t>
  </si>
  <si>
    <t>3 - Zemní práce - výkopy</t>
  </si>
  <si>
    <t>997 - Přesun sutě</t>
  </si>
  <si>
    <t>HSV - Práce a dodávky HSV</t>
  </si>
  <si>
    <t xml:space="preserve">    6 - Úpravy povrchů, podlahy a osazování výplní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</si>
  <si>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</si>
  <si>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</si>
  <si>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</si>
  <si>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</si>
  <si>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</si>
  <si>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</si>
  <si>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</si>
  <si>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</si>
  <si>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</si>
  <si>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</si>
  <si>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</si>
  <si>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</si>
  <si>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</si>
  <si>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</si>
  <si>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</si>
  <si>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</si>
  <si>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</si>
  <si>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</si>
  <si>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</si>
  <si>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</si>
  <si>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</si>
  <si>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</si>
  <si>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 - protlaky</t>
  </si>
  <si>
    <t>ROZPOCET</t>
  </si>
  <si>
    <t>K</t>
  </si>
  <si>
    <t>131303102</t>
  </si>
  <si>
    <t>Hloubení jam ručním nebo pneum nářadím v nesoudržných horninách tř. 4</t>
  </si>
  <si>
    <t>m3</t>
  </si>
  <si>
    <t>CS ÚRS 2021 01</t>
  </si>
  <si>
    <t>4</t>
  </si>
  <si>
    <t>141721214</t>
  </si>
  <si>
    <t>Řízený zemní protlak délky do 50 m hloubky do 6 m s protlačením potrubí vnějšího průměru vrtu do 180 mm v hornině tř 1 až 4</t>
  </si>
  <si>
    <t>m</t>
  </si>
  <si>
    <t>3</t>
  </si>
  <si>
    <t>151201101</t>
  </si>
  <si>
    <t>Zřízení zátažného pažení a rozepření stěn rýh hl do 2 m</t>
  </si>
  <si>
    <t>m2</t>
  </si>
  <si>
    <t>8</t>
  </si>
  <si>
    <t>5</t>
  </si>
  <si>
    <t>151201111</t>
  </si>
  <si>
    <t>Odstranění zátažného pažení a rozepření stěn rýh hl do 2 m</t>
  </si>
  <si>
    <t>12</t>
  </si>
  <si>
    <t>6</t>
  </si>
  <si>
    <t>460300001</t>
  </si>
  <si>
    <t>Zásyp jam nebo rýh strojně včetně zhutnění v zástavbě</t>
  </si>
  <si>
    <t>14</t>
  </si>
  <si>
    <t>Zemní práce - propustek</t>
  </si>
  <si>
    <t>7</t>
  </si>
  <si>
    <t>965042141</t>
  </si>
  <si>
    <t>Bourání podkladů pod dlažby nebo mazanin betonových nebo z litého asfaltu tl do 100 mm pl přes 4 m2</t>
  </si>
  <si>
    <t>-1329269079</t>
  </si>
  <si>
    <t>M</t>
  </si>
  <si>
    <t>58333674</t>
  </si>
  <si>
    <t>kamenivo těžené hrubé frakce 16/32</t>
  </si>
  <si>
    <t>t</t>
  </si>
  <si>
    <t>-1976428353</t>
  </si>
  <si>
    <t>9</t>
  </si>
  <si>
    <t>460650921</t>
  </si>
  <si>
    <t>Kladení dlažby po překopech z kostek kamenných velkých do lože z kameniva těženého</t>
  </si>
  <si>
    <t>64</t>
  </si>
  <si>
    <t>1931641379</t>
  </si>
  <si>
    <t>58932935</t>
  </si>
  <si>
    <t>beton C 25/30 XF1 XA1 kamenivo frakce 0/8</t>
  </si>
  <si>
    <t>128</t>
  </si>
  <si>
    <t>-1655478000</t>
  </si>
  <si>
    <t>Zemní práce - výkopy</t>
  </si>
  <si>
    <t>11</t>
  </si>
  <si>
    <t>460010021</t>
  </si>
  <si>
    <t>Vytyčení trasy vedení podzemního v obvodu železniční stanice</t>
  </si>
  <si>
    <t>km</t>
  </si>
  <si>
    <t>40</t>
  </si>
  <si>
    <t>460030011</t>
  </si>
  <si>
    <t>Sejmutí drnu jakékoliv tloušťky</t>
  </si>
  <si>
    <t>42</t>
  </si>
  <si>
    <t>13</t>
  </si>
  <si>
    <t>460150884</t>
  </si>
  <si>
    <t>Hloubení kabelových zapažených i nezapažených rýh ručně š 80 cm, hl 120 cm, v hornině tř 4</t>
  </si>
  <si>
    <t>933142905</t>
  </si>
  <si>
    <t>460560884</t>
  </si>
  <si>
    <t>Zásyp rýh ručně šířky 80 cm, hloubky 120 cm, z horniny třídy 4</t>
  </si>
  <si>
    <t>-667692359</t>
  </si>
  <si>
    <t>17</t>
  </si>
  <si>
    <t>460421001</t>
  </si>
  <si>
    <t>Lože kabelů z písku nebo štěrkopísku tl 5 cm nad kabel, bez zakrytí, šířky lože do 65 cm</t>
  </si>
  <si>
    <t>52</t>
  </si>
  <si>
    <t>18</t>
  </si>
  <si>
    <t>130001101</t>
  </si>
  <si>
    <t>Příplatek za ztížení vykopávky v blízkosti podzemního vedení</t>
  </si>
  <si>
    <t>54</t>
  </si>
  <si>
    <t>19</t>
  </si>
  <si>
    <t>460470001</t>
  </si>
  <si>
    <t>Provizorní zajištění potrubí ve výkopech při křížení s kabelem</t>
  </si>
  <si>
    <t>kus</t>
  </si>
  <si>
    <t>56</t>
  </si>
  <si>
    <t>20</t>
  </si>
  <si>
    <t>460470011</t>
  </si>
  <si>
    <t>Provizorní zajištění kabelů ve výkopech při jejich křížení</t>
  </si>
  <si>
    <t>58</t>
  </si>
  <si>
    <t>460470012</t>
  </si>
  <si>
    <t>Provizorní zajištění kabelů ve výkopech při jejich souběhu</t>
  </si>
  <si>
    <t>60</t>
  </si>
  <si>
    <t>22</t>
  </si>
  <si>
    <t>460230004</t>
  </si>
  <si>
    <t>Hloubení nezapažených rýh kabelových spojek vn do 10 kV ručně v hornině tř 4</t>
  </si>
  <si>
    <t>62</t>
  </si>
  <si>
    <t>23</t>
  </si>
  <si>
    <t>460490051</t>
  </si>
  <si>
    <t>Krytí spojek, koncovek a odbočnic pro kabely do 6 kV cihlami s ložem a zásypem pískem</t>
  </si>
  <si>
    <t>24</t>
  </si>
  <si>
    <t>460490061</t>
  </si>
  <si>
    <t>Příplatek ke krytí spojek, koncovek a odbočnic za výstražnou fólii</t>
  </si>
  <si>
    <t>66</t>
  </si>
  <si>
    <t>25</t>
  </si>
  <si>
    <t>120901121</t>
  </si>
  <si>
    <t>Bourání zdiva z betonu prostého neprokládaného v odkopávkách nebo prokopávkách ručně</t>
  </si>
  <si>
    <t>68</t>
  </si>
  <si>
    <t>26</t>
  </si>
  <si>
    <t>460680203</t>
  </si>
  <si>
    <t>Vybourání otvorů ve zdivu betonovém plochy do 0,02 m2, tloušťky do 45 cm</t>
  </si>
  <si>
    <t>70</t>
  </si>
  <si>
    <t>27</t>
  </si>
  <si>
    <t>460510055</t>
  </si>
  <si>
    <t>Kabelové prostupy z trub plastových do rýhy bez obsypu, průměru do 15 cm</t>
  </si>
  <si>
    <t>72</t>
  </si>
  <si>
    <t>28</t>
  </si>
  <si>
    <t>28619320</t>
  </si>
  <si>
    <t>trubka kanalizační PE-HD D 110mm</t>
  </si>
  <si>
    <t>74</t>
  </si>
  <si>
    <t>29</t>
  </si>
  <si>
    <t>59071005</t>
  </si>
  <si>
    <t>pěna pistolová PUR nízkoexpanzní celoroční</t>
  </si>
  <si>
    <t>litr</t>
  </si>
  <si>
    <t>-2099421836</t>
  </si>
  <si>
    <t>30</t>
  </si>
  <si>
    <t>460620002</t>
  </si>
  <si>
    <t>Položení drnu včetně zalití vodou na rovině</t>
  </si>
  <si>
    <t>76</t>
  </si>
  <si>
    <t>31</t>
  </si>
  <si>
    <t>460620007</t>
  </si>
  <si>
    <t>Zatravnění včetně zalití vodou na rovině</t>
  </si>
  <si>
    <t>78</t>
  </si>
  <si>
    <t>32</t>
  </si>
  <si>
    <t>005724720</t>
  </si>
  <si>
    <t>osivo směs travní krajinná - rovinná</t>
  </si>
  <si>
    <t>kg</t>
  </si>
  <si>
    <t>80</t>
  </si>
  <si>
    <t>997</t>
  </si>
  <si>
    <t>Přesun sutě</t>
  </si>
  <si>
    <t>33</t>
  </si>
  <si>
    <t>997013501</t>
  </si>
  <si>
    <t>Odvoz suti a vybouraných hmot na skládku nebo meziskládku do 1 km se složením</t>
  </si>
  <si>
    <t>82</t>
  </si>
  <si>
    <t>34</t>
  </si>
  <si>
    <t>997013511</t>
  </si>
  <si>
    <t>Odvoz suti a vybouraných hmot z meziskládky na skládku do 1 km s naložením a se složením</t>
  </si>
  <si>
    <t>84</t>
  </si>
  <si>
    <t>35</t>
  </si>
  <si>
    <t>997013509</t>
  </si>
  <si>
    <t>Příplatek k odvozu suti a vybouraných hmot na skládku ZKD 1 km přes 1 km</t>
  </si>
  <si>
    <t>86</t>
  </si>
  <si>
    <t>36</t>
  </si>
  <si>
    <t>171201211</t>
  </si>
  <si>
    <t>Poplatek za uložení stavebního odpadu - zeminy a kameniva na skládce</t>
  </si>
  <si>
    <t>88</t>
  </si>
  <si>
    <t>37</t>
  </si>
  <si>
    <t>90</t>
  </si>
  <si>
    <t>38</t>
  </si>
  <si>
    <t>92</t>
  </si>
  <si>
    <t>39</t>
  </si>
  <si>
    <t>94</t>
  </si>
  <si>
    <t>997013802</t>
  </si>
  <si>
    <t>Poplatek za uložení na skládce (skládkovné) stavebního odpadu železobetonového kód odpadu 170 101</t>
  </si>
  <si>
    <t>96</t>
  </si>
  <si>
    <t>HSV</t>
  </si>
  <si>
    <t>Práce a dodávky HSV</t>
  </si>
  <si>
    <t>Úpravy povrchů, podlahy a osazování výplní</t>
  </si>
  <si>
    <t>41</t>
  </si>
  <si>
    <t>637211112</t>
  </si>
  <si>
    <t>Okapový chodník z betonových dlaždic tl 60 mm na MC 10</t>
  </si>
  <si>
    <t>-1397522600</t>
  </si>
  <si>
    <t>59245620</t>
  </si>
  <si>
    <t>dlažba desková betonová 500x500x60mm přírodní</t>
  </si>
  <si>
    <t>-860231958</t>
  </si>
  <si>
    <t>05-SO02 - ÚOŽI - Oprava rozvodu 6kV - úsek mezi STS Kopřivnice os.n. a TTS 913</t>
  </si>
  <si>
    <t xml:space="preserve">    5 - Komunikace pozemní</t>
  </si>
  <si>
    <t>OST - Ostatní</t>
  </si>
  <si>
    <t>Komunikace pozemní</t>
  </si>
  <si>
    <t>5904020110</t>
  </si>
  <si>
    <t>Vyřezání křovin porost hustý 6 a více kusů stonků na m2 plochy sklon terénu do 1:2</t>
  </si>
  <si>
    <t>Sborník UOŽI 01 2021</t>
  </si>
  <si>
    <t>629202860</t>
  </si>
  <si>
    <t>5905025110</t>
  </si>
  <si>
    <t>Doplnění stezky štěrkodrtí souvislé</t>
  </si>
  <si>
    <t>1168318083</t>
  </si>
  <si>
    <t>5955101012</t>
  </si>
  <si>
    <t>Kamenivo drcené štěrk frakce 16/32</t>
  </si>
  <si>
    <t>132286077</t>
  </si>
  <si>
    <t>OST</t>
  </si>
  <si>
    <t>Ostatní</t>
  </si>
  <si>
    <t>7593505280R01</t>
  </si>
  <si>
    <t>Položení jedné ochranné trubky 63 mm do kabelového lože</t>
  </si>
  <si>
    <t>512</t>
  </si>
  <si>
    <t>1187036041</t>
  </si>
  <si>
    <t>7491100200</t>
  </si>
  <si>
    <t xml:space="preserve">Trubková vedení Ohebné elektroinstalační trubky KOPOFLEX  63 rudá</t>
  </si>
  <si>
    <t>1277481235</t>
  </si>
  <si>
    <t>7492554010</t>
  </si>
  <si>
    <t>Montáž kabelů 4- a 5-žílových Cu do 16 mm2</t>
  </si>
  <si>
    <t>2103101278</t>
  </si>
  <si>
    <t>7492501990</t>
  </si>
  <si>
    <t>Kabely, vodiče, šňůry Cu - nn Kabel silový 4 a 5-žílový Cu, plastová izolace CYKY 5J16 (5Cx16)</t>
  </si>
  <si>
    <t>262144</t>
  </si>
  <si>
    <t>-2090659040</t>
  </si>
  <si>
    <t>7593505280</t>
  </si>
  <si>
    <t>Položení jedné ochranné trubky 110 mm do kabelového lože</t>
  </si>
  <si>
    <t>1925489554</t>
  </si>
  <si>
    <t>7491100130</t>
  </si>
  <si>
    <t>Trubková vedení Ohebné elektroinstalační trubky KOPOFLEX 110 rudá</t>
  </si>
  <si>
    <t>-67552910</t>
  </si>
  <si>
    <t>7491552020</t>
  </si>
  <si>
    <t>Montáž protipožárních ucpávek a tmelů protipožární ucpávka kabelového prostupu, průměru do 110 mm, do EI 90 min.</t>
  </si>
  <si>
    <t>-1409853143</t>
  </si>
  <si>
    <t>7491510070</t>
  </si>
  <si>
    <t>Protipožární a kabelové ucpávky Protipožární ucpávky a tmely prostupu kabelového pr.do 110 mm, do EI 90 min.</t>
  </si>
  <si>
    <t>-1488415971</t>
  </si>
  <si>
    <t>7491571010</t>
  </si>
  <si>
    <t>Demontáž stávajících ucpávek kabelových průměru otvoru do 200 mm</t>
  </si>
  <si>
    <t>1318744057</t>
  </si>
  <si>
    <t>7491571030</t>
  </si>
  <si>
    <t>Demontáž stávajících ucpávek protipožárních plošných</t>
  </si>
  <si>
    <t>1626191922</t>
  </si>
  <si>
    <t>7491455012R01</t>
  </si>
  <si>
    <t>Demontáž víka plechových pozinkovaných kabelových žlabů šířky 40-250 mm</t>
  </si>
  <si>
    <t>R položka</t>
  </si>
  <si>
    <t>351181901</t>
  </si>
  <si>
    <t>7491455012R02</t>
  </si>
  <si>
    <t>Montáž víka plechových pozinkovaných kabelových žlabů šířky 40-250 mm</t>
  </si>
  <si>
    <t>1205116953</t>
  </si>
  <si>
    <t>7492451030</t>
  </si>
  <si>
    <t>Montáž kabelů vn třížílových do 120 mm2</t>
  </si>
  <si>
    <t>-670810881</t>
  </si>
  <si>
    <t>7492400110</t>
  </si>
  <si>
    <t>Kabely, vodiče - vn Kabely do 6kV včetně - izolace PVC 6-AYKCY 3x35,3x50 mm2, kabel silový, stíněný</t>
  </si>
  <si>
    <t>1404687861</t>
  </si>
  <si>
    <t>7492452030</t>
  </si>
  <si>
    <t>Montáž spojek kabelů vn třížílových do 120 mm2</t>
  </si>
  <si>
    <t>-634840348</t>
  </si>
  <si>
    <t>7492700460</t>
  </si>
  <si>
    <t>Ukončení vodičů a kabelů VN Kabelové spojky pro plastové a pryžové kabely do 6kV Třížílové kabely s plastovou izolací pro 6kV, do 50 mm2</t>
  </si>
  <si>
    <t>-579847520</t>
  </si>
  <si>
    <t>7492453030</t>
  </si>
  <si>
    <t>Montáž koncovek kabelů vn třížílových do 120 mm2</t>
  </si>
  <si>
    <t>1722175210</t>
  </si>
  <si>
    <t>7492700710</t>
  </si>
  <si>
    <t>Ukončení vodičů a kabelů VN Kabelové koncovky pro plastové a pryžové kabely do 6kV Vnitřní pro třížílové kabely s plastovou izolací pro 6kV, do 50 mm2</t>
  </si>
  <si>
    <t>-213273503</t>
  </si>
  <si>
    <t>7492756010</t>
  </si>
  <si>
    <t>Pomocné práce pro montáž kabelů odjutování a očištění kabelů do průměru 300 mm2</t>
  </si>
  <si>
    <t>-549007420</t>
  </si>
  <si>
    <t>7492756015</t>
  </si>
  <si>
    <t>Pomocné práce pro montáž kabelů ochranný nátěr kabelů proti ohni</t>
  </si>
  <si>
    <t>-1430705572</t>
  </si>
  <si>
    <t>7492756020</t>
  </si>
  <si>
    <t>Pomocné práce pro montáž kabelů montáž označovacího štítku na kabel</t>
  </si>
  <si>
    <t>1758868047</t>
  </si>
  <si>
    <t>7492756030</t>
  </si>
  <si>
    <t>Pomocné práce pro montáž kabelů vyhledání stávajících kabelů ( měření, sonda )</t>
  </si>
  <si>
    <t>-1951812421</t>
  </si>
  <si>
    <t>7498150520</t>
  </si>
  <si>
    <t>Vyhotovení výchozí revizní zprávy pro opravné práce pro objem investičních nákladů přes 500 000 do 1 000 000 Kč</t>
  </si>
  <si>
    <t>1433144065</t>
  </si>
  <si>
    <t>7498150525</t>
  </si>
  <si>
    <t>Vyhotovení výchozí revizní zprávy příplatek za každých dalších i započatých 500 000 Kč přes 1 000 000 Kč</t>
  </si>
  <si>
    <t>1592007996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</si>
  <si>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</si>
  <si>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</si>
  <si>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1130874467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</si>
  <si>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</si>
  <si>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</si>
  <si>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1474250258</t>
  </si>
  <si>
    <t>7498351010</t>
  </si>
  <si>
    <t>Vydání průkazu způsobilosti pro funkční celek, provizorní stav</t>
  </si>
  <si>
    <t>-2136259702</t>
  </si>
  <si>
    <t>7499151010</t>
  </si>
  <si>
    <t>Dokončovací práce na elektrickém zařízení</t>
  </si>
  <si>
    <t>hod</t>
  </si>
  <si>
    <t>173921269</t>
  </si>
  <si>
    <t>7593505202</t>
  </si>
  <si>
    <t>Uložení HDPE trubky pro optický kabel do výkopu bez zřízení lože a bez krytí</t>
  </si>
  <si>
    <t>1280369454</t>
  </si>
  <si>
    <t>7593501125R01</t>
  </si>
  <si>
    <t>Trasy kabelového vedení Chráničky optického kabelu HDPE 6040 průměr 40/33 mm s kluznou vrstvou silicore</t>
  </si>
  <si>
    <t>1769820472</t>
  </si>
  <si>
    <t>7593505240</t>
  </si>
  <si>
    <t>Montáž koncovky nebo záslepky Plasson na HDPE trubku</t>
  </si>
  <si>
    <t>1811543207</t>
  </si>
  <si>
    <t>7593501143</t>
  </si>
  <si>
    <t xml:space="preserve">Trasy kabelového vedení Chráničky optického kabelu HDPE Koncová zátka Jackmoon  38-46 mm</t>
  </si>
  <si>
    <t>208846204</t>
  </si>
  <si>
    <t>7598035190</t>
  </si>
  <si>
    <t>Kontrola průchodnosti trubky pro optický kabel</t>
  </si>
  <si>
    <t>-41594044</t>
  </si>
  <si>
    <t>7598035170</t>
  </si>
  <si>
    <t>Kontrola tlakutěsnosti HDPE trubky v úseku do 2 000 m</t>
  </si>
  <si>
    <t>-42240829</t>
  </si>
  <si>
    <t>7593501325</t>
  </si>
  <si>
    <t>Trasy kabelového vedení Kabelové komory 1260 mm x 1080 mm</t>
  </si>
  <si>
    <t>492177449</t>
  </si>
  <si>
    <t>43</t>
  </si>
  <si>
    <t>7593505250</t>
  </si>
  <si>
    <t>Montáž plastové komory na spojkování optického kabelu</t>
  </si>
  <si>
    <t>-1665231005</t>
  </si>
  <si>
    <t>44</t>
  </si>
  <si>
    <t>7593405280</t>
  </si>
  <si>
    <t>Montáž žlabu betonového plnostěnný 20 x 20 - T 2 N</t>
  </si>
  <si>
    <t>-1851332003</t>
  </si>
  <si>
    <t>45</t>
  </si>
  <si>
    <t>7593500015</t>
  </si>
  <si>
    <t>Trasy kabelového vedení Kabelové žlaby Žlab kabelový TK 1 14x17x100cm (HM0592120210000)</t>
  </si>
  <si>
    <t>-1809495190</t>
  </si>
  <si>
    <t>46</t>
  </si>
  <si>
    <t>7593500035</t>
  </si>
  <si>
    <t>Trasy kabelového vedení Kabelové žlaby Poklop kabel.žlabu TK 1 4x16x50cm (HM0592120810000)</t>
  </si>
  <si>
    <t>-1756961820</t>
  </si>
  <si>
    <t>47</t>
  </si>
  <si>
    <t>7593500020</t>
  </si>
  <si>
    <t>Trasy kabelového vedení Kabelové žlaby Žlab kabelový TK 2 19x23x100cm (HM0592120220000)</t>
  </si>
  <si>
    <t>-540991107</t>
  </si>
  <si>
    <t>48</t>
  </si>
  <si>
    <t>7593500040</t>
  </si>
  <si>
    <t>Trasy kabelového vedení Kabelové žlaby Poklop kabel.žlabu TK 2 3x23x50cm (HM0592120820000)</t>
  </si>
  <si>
    <t>-68942807</t>
  </si>
  <si>
    <t>49</t>
  </si>
  <si>
    <t>7593505134</t>
  </si>
  <si>
    <t>Zakrytí kabelu resp. trubek výstražnou folií (bez folie)</t>
  </si>
  <si>
    <t>1277319612</t>
  </si>
  <si>
    <t>50</t>
  </si>
  <si>
    <t>7592700655</t>
  </si>
  <si>
    <t xml:space="preserve">Upozorňovadla, značky Návěsti označující místo na trati Fólie výstražná červená š34cm  (HM0673909992034)</t>
  </si>
  <si>
    <t>-2078486185</t>
  </si>
  <si>
    <t>51</t>
  </si>
  <si>
    <t>7593505270</t>
  </si>
  <si>
    <t>Montáž kabelového označníku Ball Marker</t>
  </si>
  <si>
    <t>-1640881159</t>
  </si>
  <si>
    <t>7592701460R02</t>
  </si>
  <si>
    <t>Upozorňovadla, značky Návěsti označující místo na trati 3M Ball Marker 1402-XR energetika</t>
  </si>
  <si>
    <t>-1422115051</t>
  </si>
  <si>
    <t>06-SO02 - VRN - úsek mezi STS Kopřivnice os.n. a TTS 913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</si>
  <si>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</si>
  <si>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</si>
  <si>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</si>
  <si>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</si>
  <si>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</si>
  <si>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</si>
  <si>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</si>
  <si>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</si>
  <si>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</si>
  <si>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</si>
  <si>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</si>
  <si>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2062566943</t>
  </si>
  <si>
    <t>012303000</t>
  </si>
  <si>
    <t>Geodetické práce po výstavbě</t>
  </si>
  <si>
    <t>139488492</t>
  </si>
  <si>
    <t>013254000</t>
  </si>
  <si>
    <t>Dokumentace skutečného provedení stavby</t>
  </si>
  <si>
    <t>1581212142</t>
  </si>
  <si>
    <t>VRN3</t>
  </si>
  <si>
    <t>039203000</t>
  </si>
  <si>
    <t>Úprava terénu po zrušení zařízení staveniště</t>
  </si>
  <si>
    <t>1569113536</t>
  </si>
  <si>
    <t>VRN4</t>
  </si>
  <si>
    <t>Inženýrská činnost</t>
  </si>
  <si>
    <t>049103000</t>
  </si>
  <si>
    <t>Náklady vzniklé v souvislosti s realizací stavby</t>
  </si>
  <si>
    <t>-1405615722</t>
  </si>
  <si>
    <t>07-SO03 - URS - Zemní práce - úsek mezi TTS 913 a STS Štramberk</t>
  </si>
  <si>
    <t>2 - Zemní práce - vozovky, chodníky</t>
  </si>
  <si>
    <t>M - Práce a dodávky M</t>
  </si>
  <si>
    <t xml:space="preserve">    21-M - Elektromontáže</t>
  </si>
  <si>
    <t>Zemní práce - vozovky, chodníky</t>
  </si>
  <si>
    <t>460030193</t>
  </si>
  <si>
    <t>Řezání podkladu nebo krytu živičného tloušťky do 15 cm</t>
  </si>
  <si>
    <t>16</t>
  </si>
  <si>
    <t>460150874</t>
  </si>
  <si>
    <t>Hloubení kabelových zapažených i nezapažených rýh ručně š 80 cm, hl 110 cm, v hornině tř 4</t>
  </si>
  <si>
    <t>1242182951</t>
  </si>
  <si>
    <t>58333688</t>
  </si>
  <si>
    <t>kamenivo těžené hrubé frakce 32/63</t>
  </si>
  <si>
    <t>460650073</t>
  </si>
  <si>
    <t>Zřízení podkladní vrstvy vozovky a chodníku z kameniva obalovaného asfaltem se zhutněním tl do 15 cm</t>
  </si>
  <si>
    <t>460650134</t>
  </si>
  <si>
    <t>Zřízení krytu vozovky a chodníku z litého asfaltu tloušťky do 7cm</t>
  </si>
  <si>
    <t>1858200251</t>
  </si>
  <si>
    <t>-803408703</t>
  </si>
  <si>
    <t>824414511</t>
  </si>
  <si>
    <t>328153527</t>
  </si>
  <si>
    <t>Práce a dodávky M</t>
  </si>
  <si>
    <t>21-M</t>
  </si>
  <si>
    <t>Elektromontáže</t>
  </si>
  <si>
    <t>210020951</t>
  </si>
  <si>
    <t>Montáž tabulky výstražné smaltované formát A3 až A4</t>
  </si>
  <si>
    <t>-387749036</t>
  </si>
  <si>
    <t>40445650R01</t>
  </si>
  <si>
    <t>tabulka smaltovaná - Pozor vysoké napětí</t>
  </si>
  <si>
    <t>1153106096</t>
  </si>
  <si>
    <t>08-SO03 - ÚOŽI - Oprava rozvodu 6kV - úsek mezi TTS 913 a STS Štramberk</t>
  </si>
  <si>
    <t>7495553020</t>
  </si>
  <si>
    <t>Montáž kioskových trafostanic oceloplechových</t>
  </si>
  <si>
    <t>517412297</t>
  </si>
  <si>
    <t>7495500120</t>
  </si>
  <si>
    <t>Typové trafostanice Traťové trafostanice 6kV Trafostanice 6kV, 50(75)Hz venkovní, skříňová, aluzinková, volně stojící na základovém panelu a patkách</t>
  </si>
  <si>
    <t>672010668</t>
  </si>
  <si>
    <t>7491652040</t>
  </si>
  <si>
    <t>Montáž vnějšího uzemnění zemnící tyče z pozinkované oceli (FeZn), délky do 2 m</t>
  </si>
  <si>
    <t>230287965</t>
  </si>
  <si>
    <t>7491600250</t>
  </si>
  <si>
    <t>Uzemnění Vnější Tyč ZT 1.5k K- kříž zemnící</t>
  </si>
  <si>
    <t>-1050234565</t>
  </si>
  <si>
    <t>7491652084</t>
  </si>
  <si>
    <t>Montáž vnějšího uzemnění ostatní práce spoj uzemňovacích vodičů svařováním vč. zaizolování</t>
  </si>
  <si>
    <t>1061914089</t>
  </si>
  <si>
    <t>7491652010</t>
  </si>
  <si>
    <t>Montáž vnějšího uzemnění uzemňovacích vodičů v zemi z pozinkované oceli (FeZn) do 120 mm2</t>
  </si>
  <si>
    <t>1740052756</t>
  </si>
  <si>
    <t>7491652080</t>
  </si>
  <si>
    <t>Montáž vnějšího uzemnění ostatní práce obsyp uzemňovacího vedení Bentonitem (2 kg/m)</t>
  </si>
  <si>
    <t>-1561902806</t>
  </si>
  <si>
    <t>7491600180</t>
  </si>
  <si>
    <t>Elektroinstalační materiál, ocelové konstrukce, uzemnění Uzemnění Vnější uzemnění Uzemňovací vedení v zemi, páskem FeZn do 120 mm2</t>
  </si>
  <si>
    <t>256</t>
  </si>
  <si>
    <t>-1317289798</t>
  </si>
  <si>
    <t>7491653012</t>
  </si>
  <si>
    <t>Montáž hromosvodného vedení svodových vodičů průměru do 10 mm z pozinkované oceli (FeZn) nebo měděného (Cu) bez podpěr (např. v izolační trubce)</t>
  </si>
  <si>
    <t>1556102873</t>
  </si>
  <si>
    <t>7491600550</t>
  </si>
  <si>
    <t>Uzemnění Hromosvodné vedení Drát uzem. AL pr.8 AlMgSi měkký</t>
  </si>
  <si>
    <t>1941347237</t>
  </si>
  <si>
    <t>7491654012</t>
  </si>
  <si>
    <t>Montáž svorek spojovacích se 3 a více šrouby (typ ST, SJ, SK, SZ, SR01, 02, aj.)</t>
  </si>
  <si>
    <t>-262274437</t>
  </si>
  <si>
    <t>7491601450</t>
  </si>
  <si>
    <t>Elektroinstalační materiál, ocelové konstrukce, uzemnění Uzemnění Hromosvodné vedení Svorka SR 2b</t>
  </si>
  <si>
    <t>ks</t>
  </si>
  <si>
    <t>2018734177</t>
  </si>
  <si>
    <t>7491654030</t>
  </si>
  <si>
    <t>Montáž svorek zkušební včetně ochranného úhelníku či trubky včetně držáků do zdiva, označovací štítek se 4 šrouby (typ SZ apod.).,</t>
  </si>
  <si>
    <t>-1452844085</t>
  </si>
  <si>
    <t>7491601710</t>
  </si>
  <si>
    <t>Elektroinstalační materiál, ocelové konstrukce, uzemnění Uzemnění Hromosvodné vedení Svorka SZa zkušební (SZm)</t>
  </si>
  <si>
    <t>-1386453415</t>
  </si>
  <si>
    <t>-912359921</t>
  </si>
  <si>
    <t>-789146847</t>
  </si>
  <si>
    <t>-322649061</t>
  </si>
  <si>
    <t>1554756308</t>
  </si>
  <si>
    <t>7491153030</t>
  </si>
  <si>
    <t>Montáž trubek kovových elektroinstalačních uložených volně nebo pevně hadic průměru do 100 mm</t>
  </si>
  <si>
    <t>586225676</t>
  </si>
  <si>
    <t>7591910300R01</t>
  </si>
  <si>
    <t>Trubka DN 90 ocelová - antikorozní povrchová úprava</t>
  </si>
  <si>
    <t>-1583115259</t>
  </si>
  <si>
    <t>763519531</t>
  </si>
  <si>
    <t>53</t>
  </si>
  <si>
    <t>-467257690</t>
  </si>
  <si>
    <t>-441133575</t>
  </si>
  <si>
    <t>55</t>
  </si>
  <si>
    <t>-917900401</t>
  </si>
  <si>
    <t>-1313085777</t>
  </si>
  <si>
    <t>57</t>
  </si>
  <si>
    <t>-363826927</t>
  </si>
  <si>
    <t>1536404820</t>
  </si>
  <si>
    <t>59</t>
  </si>
  <si>
    <t>526619120</t>
  </si>
  <si>
    <t>61</t>
  </si>
  <si>
    <t>63</t>
  </si>
  <si>
    <t>1498847273</t>
  </si>
  <si>
    <t>-796887117</t>
  </si>
  <si>
    <t>65</t>
  </si>
  <si>
    <t>67</t>
  </si>
  <si>
    <t>09-SO03 - VRN - úsek mezi TTS 913 a STS Štramberk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</si>
</sst>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35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35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35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37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39</v>
      </c>
      <c r="AO17" s="19"/>
      <c r="AP17" s="19"/>
      <c r="AQ17" s="19"/>
      <c r="AR17" s="17"/>
      <c r="BE17" s="28"/>
      <c r="BS17" s="14" t="s">
        <v>40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42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44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45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ROUND(AG102,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46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47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50</v>
      </c>
      <c r="E32" s="46"/>
      <c r="F32" s="29" t="s">
        <v>51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SUM(CD102:CD106),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SUM(BY102:BY106),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52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SUM(CE102:CE106),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SUM(BZ102:BZ106),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53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SUM(CF102:CF106),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54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SUM(CG102:CG106),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55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SUM(CH102:CH106),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56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57</v>
      </c>
      <c r="U38" s="53"/>
      <c r="V38" s="53"/>
      <c r="W38" s="53"/>
      <c r="X38" s="55" t="s">
        <v>58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60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61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62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61</v>
      </c>
      <c r="AI60" s="42"/>
      <c r="AJ60" s="42"/>
      <c r="AK60" s="42"/>
      <c r="AL60" s="42"/>
      <c r="AM60" s="63" t="s">
        <v>62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63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61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62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61</v>
      </c>
      <c r="AI75" s="42"/>
      <c r="AJ75" s="42"/>
      <c r="AK75" s="42"/>
      <c r="AL75" s="42"/>
      <c r="AM75" s="63" t="s">
        <v>62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65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1906022-01b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rozvodu elektrické energie v úseku Kopřivnice - Štramberk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24</v>
      </c>
      <c r="AJ87" s="39"/>
      <c r="AK87" s="39"/>
      <c r="AL87" s="39"/>
      <c r="AM87" s="78" t="str">
        <f>IF(AN8= "","",AN8)</f>
        <v>30. 8. 2019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28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 s.o., OŘ Ostrava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36</v>
      </c>
      <c r="AJ89" s="39"/>
      <c r="AK89" s="39"/>
      <c r="AL89" s="39"/>
      <c r="AM89" s="79" t="str">
        <f>IF(E17="","",E17)</f>
        <v>SB projekt s.r.o.</v>
      </c>
      <c r="AN89" s="70"/>
      <c r="AO89" s="70"/>
      <c r="AP89" s="70"/>
      <c r="AQ89" s="39"/>
      <c r="AR89" s="40"/>
      <c r="AS89" s="80" t="s">
        <v>66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34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41</v>
      </c>
      <c r="AJ90" s="39"/>
      <c r="AK90" s="39"/>
      <c r="AL90" s="39"/>
      <c r="AM90" s="79" t="str">
        <f>IF(E20="","",E20)</f>
        <v>Ivo Černý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67</v>
      </c>
      <c r="D92" s="93"/>
      <c r="E92" s="93"/>
      <c r="F92" s="93"/>
      <c r="G92" s="93"/>
      <c r="H92" s="94"/>
      <c r="I92" s="95" t="s">
        <v>68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69</v>
      </c>
      <c r="AH92" s="93"/>
      <c r="AI92" s="93"/>
      <c r="AJ92" s="93"/>
      <c r="AK92" s="93"/>
      <c r="AL92" s="93"/>
      <c r="AM92" s="93"/>
      <c r="AN92" s="95" t="s">
        <v>70</v>
      </c>
      <c r="AO92" s="93"/>
      <c r="AP92" s="97"/>
      <c r="AQ92" s="98" t="s">
        <v>71</v>
      </c>
      <c r="AR92" s="40"/>
      <c r="AS92" s="99" t="s">
        <v>72</v>
      </c>
      <c r="AT92" s="100" t="s">
        <v>73</v>
      </c>
      <c r="AU92" s="100" t="s">
        <v>74</v>
      </c>
      <c r="AV92" s="100" t="s">
        <v>75</v>
      </c>
      <c r="AW92" s="100" t="s">
        <v>76</v>
      </c>
      <c r="AX92" s="100" t="s">
        <v>77</v>
      </c>
      <c r="AY92" s="100" t="s">
        <v>78</v>
      </c>
      <c r="AZ92" s="100" t="s">
        <v>79</v>
      </c>
      <c r="BA92" s="100" t="s">
        <v>80</v>
      </c>
      <c r="BB92" s="100" t="s">
        <v>81</v>
      </c>
      <c r="BC92" s="100" t="s">
        <v>82</v>
      </c>
      <c r="BD92" s="101" t="s">
        <v>83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85</v>
      </c>
      <c r="BT94" s="116" t="s">
        <v>86</v>
      </c>
      <c r="BU94" s="117" t="s">
        <v>87</v>
      </c>
      <c r="BV94" s="116" t="s">
        <v>88</v>
      </c>
      <c r="BW94" s="116" t="s">
        <v>5</v>
      </c>
      <c r="BX94" s="116" t="s">
        <v>89</v>
      </c>
      <c r="CL94" s="116" t="s">
        <v>1</v>
      </c>
    </row>
    <row r="95" s="7" customFormat="1" ht="24.75" customHeight="1">
      <c r="A95" s="118" t="s">
        <v>90</v>
      </c>
      <c r="B95" s="119"/>
      <c r="C95" s="120"/>
      <c r="D95" s="121" t="s">
        <v>91</v>
      </c>
      <c r="E95" s="121"/>
      <c r="F95" s="121"/>
      <c r="G95" s="121"/>
      <c r="H95" s="121"/>
      <c r="I95" s="122"/>
      <c r="J95" s="121" t="s">
        <v>92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'04-SO02 - URS - Zemní prá...'!J32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93</v>
      </c>
      <c r="AR95" s="125"/>
      <c r="AS95" s="126">
        <v>0</v>
      </c>
      <c r="AT95" s="127">
        <f>ROUND(SUM(AV95:AW95),2)</f>
        <v>0</v>
      </c>
      <c r="AU95" s="128">
        <f>'04-SO02 - URS - Zemní prá...'!P132</f>
        <v>0</v>
      </c>
      <c r="AV95" s="127">
        <f>'04-SO02 - URS - Zemní prá...'!J35</f>
        <v>0</v>
      </c>
      <c r="AW95" s="127">
        <f>'04-SO02 - URS - Zemní prá...'!J36</f>
        <v>0</v>
      </c>
      <c r="AX95" s="127">
        <f>'04-SO02 - URS - Zemní prá...'!J37</f>
        <v>0</v>
      </c>
      <c r="AY95" s="127">
        <f>'04-SO02 - URS - Zemní prá...'!J38</f>
        <v>0</v>
      </c>
      <c r="AZ95" s="127">
        <f>'04-SO02 - URS - Zemní prá...'!F35</f>
        <v>0</v>
      </c>
      <c r="BA95" s="127">
        <f>'04-SO02 - URS - Zemní prá...'!F36</f>
        <v>0</v>
      </c>
      <c r="BB95" s="127">
        <f>'04-SO02 - URS - Zemní prá...'!F37</f>
        <v>0</v>
      </c>
      <c r="BC95" s="127">
        <f>'04-SO02 - URS - Zemní prá...'!F38</f>
        <v>0</v>
      </c>
      <c r="BD95" s="129">
        <f>'04-SO02 - URS - Zemní prá...'!F39</f>
        <v>0</v>
      </c>
      <c r="BE95" s="7"/>
      <c r="BT95" s="130" t="s">
        <v>21</v>
      </c>
      <c r="BV95" s="130" t="s">
        <v>88</v>
      </c>
      <c r="BW95" s="130" t="s">
        <v>94</v>
      </c>
      <c r="BX95" s="130" t="s">
        <v>5</v>
      </c>
      <c r="CL95" s="130" t="s">
        <v>1</v>
      </c>
      <c r="CM95" s="130" t="s">
        <v>95</v>
      </c>
    </row>
    <row r="96" s="7" customFormat="1" ht="24.75" customHeight="1">
      <c r="A96" s="118" t="s">
        <v>90</v>
      </c>
      <c r="B96" s="119"/>
      <c r="C96" s="120"/>
      <c r="D96" s="121" t="s">
        <v>96</v>
      </c>
      <c r="E96" s="121"/>
      <c r="F96" s="121"/>
      <c r="G96" s="121"/>
      <c r="H96" s="121"/>
      <c r="I96" s="122"/>
      <c r="J96" s="121" t="s">
        <v>97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'05-SO02 - ÚOŽI - Oprava r...'!J32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93</v>
      </c>
      <c r="AR96" s="125"/>
      <c r="AS96" s="126">
        <v>0</v>
      </c>
      <c r="AT96" s="127">
        <f>ROUND(SUM(AV96:AW96),2)</f>
        <v>0</v>
      </c>
      <c r="AU96" s="128">
        <f>'05-SO02 - ÚOŽI - Oprava r...'!P129</f>
        <v>0</v>
      </c>
      <c r="AV96" s="127">
        <f>'05-SO02 - ÚOŽI - Oprava r...'!J35</f>
        <v>0</v>
      </c>
      <c r="AW96" s="127">
        <f>'05-SO02 - ÚOŽI - Oprava r...'!J36</f>
        <v>0</v>
      </c>
      <c r="AX96" s="127">
        <f>'05-SO02 - ÚOŽI - Oprava r...'!J37</f>
        <v>0</v>
      </c>
      <c r="AY96" s="127">
        <f>'05-SO02 - ÚOŽI - Oprava r...'!J38</f>
        <v>0</v>
      </c>
      <c r="AZ96" s="127">
        <f>'05-SO02 - ÚOŽI - Oprava r...'!F35</f>
        <v>0</v>
      </c>
      <c r="BA96" s="127">
        <f>'05-SO02 - ÚOŽI - Oprava r...'!F36</f>
        <v>0</v>
      </c>
      <c r="BB96" s="127">
        <f>'05-SO02 - ÚOŽI - Oprava r...'!F37</f>
        <v>0</v>
      </c>
      <c r="BC96" s="127">
        <f>'05-SO02 - ÚOŽI - Oprava r...'!F38</f>
        <v>0</v>
      </c>
      <c r="BD96" s="129">
        <f>'05-SO02 - ÚOŽI - Oprava r...'!F39</f>
        <v>0</v>
      </c>
      <c r="BE96" s="7"/>
      <c r="BT96" s="130" t="s">
        <v>21</v>
      </c>
      <c r="BV96" s="130" t="s">
        <v>88</v>
      </c>
      <c r="BW96" s="130" t="s">
        <v>98</v>
      </c>
      <c r="BX96" s="130" t="s">
        <v>5</v>
      </c>
      <c r="CL96" s="130" t="s">
        <v>1</v>
      </c>
      <c r="CM96" s="130" t="s">
        <v>95</v>
      </c>
    </row>
    <row r="97" s="7" customFormat="1" ht="24.75" customHeight="1">
      <c r="A97" s="118" t="s">
        <v>90</v>
      </c>
      <c r="B97" s="119"/>
      <c r="C97" s="120"/>
      <c r="D97" s="121" t="s">
        <v>99</v>
      </c>
      <c r="E97" s="121"/>
      <c r="F97" s="121"/>
      <c r="G97" s="121"/>
      <c r="H97" s="121"/>
      <c r="I97" s="122"/>
      <c r="J97" s="121" t="s">
        <v>100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'06-SO02 - VRN - úsek mezi...'!J32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93</v>
      </c>
      <c r="AR97" s="125"/>
      <c r="AS97" s="126">
        <v>0</v>
      </c>
      <c r="AT97" s="127">
        <f>ROUND(SUM(AV97:AW97),2)</f>
        <v>0</v>
      </c>
      <c r="AU97" s="128">
        <f>'06-SO02 - VRN - úsek mezi...'!P130</f>
        <v>0</v>
      </c>
      <c r="AV97" s="127">
        <f>'06-SO02 - VRN - úsek mezi...'!J35</f>
        <v>0</v>
      </c>
      <c r="AW97" s="127">
        <f>'06-SO02 - VRN - úsek mezi...'!J36</f>
        <v>0</v>
      </c>
      <c r="AX97" s="127">
        <f>'06-SO02 - VRN - úsek mezi...'!J37</f>
        <v>0</v>
      </c>
      <c r="AY97" s="127">
        <f>'06-SO02 - VRN - úsek mezi...'!J38</f>
        <v>0</v>
      </c>
      <c r="AZ97" s="127">
        <f>'06-SO02 - VRN - úsek mezi...'!F35</f>
        <v>0</v>
      </c>
      <c r="BA97" s="127">
        <f>'06-SO02 - VRN - úsek mezi...'!F36</f>
        <v>0</v>
      </c>
      <c r="BB97" s="127">
        <f>'06-SO02 - VRN - úsek mezi...'!F37</f>
        <v>0</v>
      </c>
      <c r="BC97" s="127">
        <f>'06-SO02 - VRN - úsek mezi...'!F38</f>
        <v>0</v>
      </c>
      <c r="BD97" s="129">
        <f>'06-SO02 - VRN - úsek mezi...'!F39</f>
        <v>0</v>
      </c>
      <c r="BE97" s="7"/>
      <c r="BT97" s="130" t="s">
        <v>21</v>
      </c>
      <c r="BV97" s="130" t="s">
        <v>88</v>
      </c>
      <c r="BW97" s="130" t="s">
        <v>101</v>
      </c>
      <c r="BX97" s="130" t="s">
        <v>5</v>
      </c>
      <c r="CL97" s="130" t="s">
        <v>1</v>
      </c>
      <c r="CM97" s="130" t="s">
        <v>95</v>
      </c>
    </row>
    <row r="98" s="7" customFormat="1" ht="24.75" customHeight="1">
      <c r="A98" s="118" t="s">
        <v>90</v>
      </c>
      <c r="B98" s="119"/>
      <c r="C98" s="120"/>
      <c r="D98" s="121" t="s">
        <v>102</v>
      </c>
      <c r="E98" s="121"/>
      <c r="F98" s="121"/>
      <c r="G98" s="121"/>
      <c r="H98" s="121"/>
      <c r="I98" s="122"/>
      <c r="J98" s="121" t="s">
        <v>103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'07-SO03 - URS - Zemní prá...'!J32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93</v>
      </c>
      <c r="AR98" s="125"/>
      <c r="AS98" s="126">
        <v>0</v>
      </c>
      <c r="AT98" s="127">
        <f>ROUND(SUM(AV98:AW98),2)</f>
        <v>0</v>
      </c>
      <c r="AU98" s="128">
        <f>'07-SO03 - URS - Zemní prá...'!P132</f>
        <v>0</v>
      </c>
      <c r="AV98" s="127">
        <f>'07-SO03 - URS - Zemní prá...'!J35</f>
        <v>0</v>
      </c>
      <c r="AW98" s="127">
        <f>'07-SO03 - URS - Zemní prá...'!J36</f>
        <v>0</v>
      </c>
      <c r="AX98" s="127">
        <f>'07-SO03 - URS - Zemní prá...'!J37</f>
        <v>0</v>
      </c>
      <c r="AY98" s="127">
        <f>'07-SO03 - URS - Zemní prá...'!J38</f>
        <v>0</v>
      </c>
      <c r="AZ98" s="127">
        <f>'07-SO03 - URS - Zemní prá...'!F35</f>
        <v>0</v>
      </c>
      <c r="BA98" s="127">
        <f>'07-SO03 - URS - Zemní prá...'!F36</f>
        <v>0</v>
      </c>
      <c r="BB98" s="127">
        <f>'07-SO03 - URS - Zemní prá...'!F37</f>
        <v>0</v>
      </c>
      <c r="BC98" s="127">
        <f>'07-SO03 - URS - Zemní prá...'!F38</f>
        <v>0</v>
      </c>
      <c r="BD98" s="129">
        <f>'07-SO03 - URS - Zemní prá...'!F39</f>
        <v>0</v>
      </c>
      <c r="BE98" s="7"/>
      <c r="BT98" s="130" t="s">
        <v>21</v>
      </c>
      <c r="BV98" s="130" t="s">
        <v>88</v>
      </c>
      <c r="BW98" s="130" t="s">
        <v>104</v>
      </c>
      <c r="BX98" s="130" t="s">
        <v>5</v>
      </c>
      <c r="CL98" s="130" t="s">
        <v>1</v>
      </c>
      <c r="CM98" s="130" t="s">
        <v>95</v>
      </c>
    </row>
    <row r="99" s="7" customFormat="1" ht="24.75" customHeight="1">
      <c r="A99" s="118" t="s">
        <v>90</v>
      </c>
      <c r="B99" s="119"/>
      <c r="C99" s="120"/>
      <c r="D99" s="121" t="s">
        <v>105</v>
      </c>
      <c r="E99" s="121"/>
      <c r="F99" s="121"/>
      <c r="G99" s="121"/>
      <c r="H99" s="121"/>
      <c r="I99" s="122"/>
      <c r="J99" s="121" t="s">
        <v>106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'08-SO03 - ÚOŽI - Oprava r...'!J32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93</v>
      </c>
      <c r="AR99" s="125"/>
      <c r="AS99" s="126">
        <v>0</v>
      </c>
      <c r="AT99" s="127">
        <f>ROUND(SUM(AV99:AW99),2)</f>
        <v>0</v>
      </c>
      <c r="AU99" s="128">
        <f>'08-SO03 - ÚOŽI - Oprava r...'!P129</f>
        <v>0</v>
      </c>
      <c r="AV99" s="127">
        <f>'08-SO03 - ÚOŽI - Oprava r...'!J35</f>
        <v>0</v>
      </c>
      <c r="AW99" s="127">
        <f>'08-SO03 - ÚOŽI - Oprava r...'!J36</f>
        <v>0</v>
      </c>
      <c r="AX99" s="127">
        <f>'08-SO03 - ÚOŽI - Oprava r...'!J37</f>
        <v>0</v>
      </c>
      <c r="AY99" s="127">
        <f>'08-SO03 - ÚOŽI - Oprava r...'!J38</f>
        <v>0</v>
      </c>
      <c r="AZ99" s="127">
        <f>'08-SO03 - ÚOŽI - Oprava r...'!F35</f>
        <v>0</v>
      </c>
      <c r="BA99" s="127">
        <f>'08-SO03 - ÚOŽI - Oprava r...'!F36</f>
        <v>0</v>
      </c>
      <c r="BB99" s="127">
        <f>'08-SO03 - ÚOŽI - Oprava r...'!F37</f>
        <v>0</v>
      </c>
      <c r="BC99" s="127">
        <f>'08-SO03 - ÚOŽI - Oprava r...'!F38</f>
        <v>0</v>
      </c>
      <c r="BD99" s="129">
        <f>'08-SO03 - ÚOŽI - Oprava r...'!F39</f>
        <v>0</v>
      </c>
      <c r="BE99" s="7"/>
      <c r="BT99" s="130" t="s">
        <v>21</v>
      </c>
      <c r="BV99" s="130" t="s">
        <v>88</v>
      </c>
      <c r="BW99" s="130" t="s">
        <v>107</v>
      </c>
      <c r="BX99" s="130" t="s">
        <v>5</v>
      </c>
      <c r="CL99" s="130" t="s">
        <v>1</v>
      </c>
      <c r="CM99" s="130" t="s">
        <v>95</v>
      </c>
    </row>
    <row r="100" s="7" customFormat="1" ht="24.75" customHeight="1">
      <c r="A100" s="118" t="s">
        <v>90</v>
      </c>
      <c r="B100" s="119"/>
      <c r="C100" s="120"/>
      <c r="D100" s="121" t="s">
        <v>108</v>
      </c>
      <c r="E100" s="121"/>
      <c r="F100" s="121"/>
      <c r="G100" s="121"/>
      <c r="H100" s="121"/>
      <c r="I100" s="122"/>
      <c r="J100" s="121" t="s">
        <v>109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'09-SO03 - VRN - úsek mezi...'!J32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93</v>
      </c>
      <c r="AR100" s="125"/>
      <c r="AS100" s="131">
        <v>0</v>
      </c>
      <c r="AT100" s="132">
        <f>ROUND(SUM(AV100:AW100),2)</f>
        <v>0</v>
      </c>
      <c r="AU100" s="133">
        <f>'09-SO03 - VRN - úsek mezi...'!P130</f>
        <v>0</v>
      </c>
      <c r="AV100" s="132">
        <f>'09-SO03 - VRN - úsek mezi...'!J35</f>
        <v>0</v>
      </c>
      <c r="AW100" s="132">
        <f>'09-SO03 - VRN - úsek mezi...'!J36</f>
        <v>0</v>
      </c>
      <c r="AX100" s="132">
        <f>'09-SO03 - VRN - úsek mezi...'!J37</f>
        <v>0</v>
      </c>
      <c r="AY100" s="132">
        <f>'09-SO03 - VRN - úsek mezi...'!J38</f>
        <v>0</v>
      </c>
      <c r="AZ100" s="132">
        <f>'09-SO03 - VRN - úsek mezi...'!F35</f>
        <v>0</v>
      </c>
      <c r="BA100" s="132">
        <f>'09-SO03 - VRN - úsek mezi...'!F36</f>
        <v>0</v>
      </c>
      <c r="BB100" s="132">
        <f>'09-SO03 - VRN - úsek mezi...'!F37</f>
        <v>0</v>
      </c>
      <c r="BC100" s="132">
        <f>'09-SO03 - VRN - úsek mezi...'!F38</f>
        <v>0</v>
      </c>
      <c r="BD100" s="134">
        <f>'09-SO03 - VRN - úsek mezi...'!F39</f>
        <v>0</v>
      </c>
      <c r="BE100" s="7"/>
      <c r="BT100" s="130" t="s">
        <v>21</v>
      </c>
      <c r="BV100" s="130" t="s">
        <v>88</v>
      </c>
      <c r="BW100" s="130" t="s">
        <v>110</v>
      </c>
      <c r="BX100" s="130" t="s">
        <v>5</v>
      </c>
      <c r="CL100" s="130" t="s">
        <v>1</v>
      </c>
      <c r="CM100" s="130" t="s">
        <v>95</v>
      </c>
    </row>
    <row r="101">
      <c r="B101" s="18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7"/>
    </row>
    <row r="102" s="2" customFormat="1" ht="30" customHeight="1">
      <c r="A102" s="37"/>
      <c r="B102" s="38"/>
      <c r="C102" s="106" t="s">
        <v>111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109">
        <f>ROUND(SUM(AG103:AG106), 2)</f>
        <v>0</v>
      </c>
      <c r="AH102" s="109"/>
      <c r="AI102" s="109"/>
      <c r="AJ102" s="109"/>
      <c r="AK102" s="109"/>
      <c r="AL102" s="109"/>
      <c r="AM102" s="109"/>
      <c r="AN102" s="109">
        <f>ROUND(SUM(AN103:AN106), 2)</f>
        <v>0</v>
      </c>
      <c r="AO102" s="109"/>
      <c r="AP102" s="109"/>
      <c r="AQ102" s="135"/>
      <c r="AR102" s="40"/>
      <c r="AS102" s="99" t="s">
        <v>112</v>
      </c>
      <c r="AT102" s="100" t="s">
        <v>113</v>
      </c>
      <c r="AU102" s="100" t="s">
        <v>50</v>
      </c>
      <c r="AV102" s="101" t="s">
        <v>73</v>
      </c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19.92" customHeight="1">
      <c r="A103" s="37"/>
      <c r="B103" s="38"/>
      <c r="C103" s="39"/>
      <c r="D103" s="136" t="s">
        <v>114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39"/>
      <c r="AD103" s="39"/>
      <c r="AE103" s="39"/>
      <c r="AF103" s="39"/>
      <c r="AG103" s="137">
        <f>ROUND(AG94 * AS103, 2)</f>
        <v>0</v>
      </c>
      <c r="AH103" s="138"/>
      <c r="AI103" s="138"/>
      <c r="AJ103" s="138"/>
      <c r="AK103" s="138"/>
      <c r="AL103" s="138"/>
      <c r="AM103" s="138"/>
      <c r="AN103" s="138">
        <f>ROUND(AG103 + AV103, 2)</f>
        <v>0</v>
      </c>
      <c r="AO103" s="138"/>
      <c r="AP103" s="138"/>
      <c r="AQ103" s="39"/>
      <c r="AR103" s="40"/>
      <c r="AS103" s="139">
        <v>0</v>
      </c>
      <c r="AT103" s="140" t="s">
        <v>115</v>
      </c>
      <c r="AU103" s="140" t="s">
        <v>51</v>
      </c>
      <c r="AV103" s="141">
        <f>ROUND(IF(AU103="základní",AG103*L32,IF(AU103="snížená",AG103*L33,0)), 2)</f>
        <v>0</v>
      </c>
      <c r="AW103" s="37"/>
      <c r="AX103" s="37"/>
      <c r="AY103" s="37"/>
      <c r="AZ103" s="37"/>
      <c r="BA103" s="37"/>
      <c r="BB103" s="37"/>
      <c r="BC103" s="37"/>
      <c r="BD103" s="37"/>
      <c r="BE103" s="37"/>
      <c r="BV103" s="14" t="s">
        <v>116</v>
      </c>
      <c r="BY103" s="142">
        <f>IF(AU103="základní",AV103,0)</f>
        <v>0</v>
      </c>
      <c r="BZ103" s="142">
        <f>IF(AU103="snížená",AV103,0)</f>
        <v>0</v>
      </c>
      <c r="CA103" s="142">
        <v>0</v>
      </c>
      <c r="CB103" s="142">
        <v>0</v>
      </c>
      <c r="CC103" s="142">
        <v>0</v>
      </c>
      <c r="CD103" s="142">
        <f>IF(AU103="základní",AG103,0)</f>
        <v>0</v>
      </c>
      <c r="CE103" s="142">
        <f>IF(AU103="snížená",AG103,0)</f>
        <v>0</v>
      </c>
      <c r="CF103" s="142">
        <f>IF(AU103="zákl. přenesená",AG103,0)</f>
        <v>0</v>
      </c>
      <c r="CG103" s="142">
        <f>IF(AU103="sníž. přenesená",AG103,0)</f>
        <v>0</v>
      </c>
      <c r="CH103" s="142">
        <f>IF(AU103="nulová",AG103,0)</f>
        <v>0</v>
      </c>
      <c r="CI103" s="14">
        <f>IF(AU103="základní",1,IF(AU103="snížená",2,IF(AU103="zákl. přenesená",4,IF(AU103="sníž. přenesená",5,3))))</f>
        <v>1</v>
      </c>
      <c r="CJ103" s="14">
        <f>IF(AT103="stavební čast",1,IF(AT103="investiční čast",2,3))</f>
        <v>1</v>
      </c>
      <c r="CK103" s="14" t="str">
        <f>IF(D103="Vyplň vlastní","","x")</f>
        <v>x</v>
      </c>
    </row>
    <row r="104" s="2" customFormat="1" ht="19.92" customHeight="1">
      <c r="A104" s="37"/>
      <c r="B104" s="38"/>
      <c r="C104" s="39"/>
      <c r="D104" s="143" t="s">
        <v>117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39"/>
      <c r="AD104" s="39"/>
      <c r="AE104" s="39"/>
      <c r="AF104" s="39"/>
      <c r="AG104" s="137">
        <f>ROUND(AG94 * AS104, 2)</f>
        <v>0</v>
      </c>
      <c r="AH104" s="138"/>
      <c r="AI104" s="138"/>
      <c r="AJ104" s="138"/>
      <c r="AK104" s="138"/>
      <c r="AL104" s="138"/>
      <c r="AM104" s="138"/>
      <c r="AN104" s="138">
        <f>ROUND(AG104 + AV104, 2)</f>
        <v>0</v>
      </c>
      <c r="AO104" s="138"/>
      <c r="AP104" s="138"/>
      <c r="AQ104" s="39"/>
      <c r="AR104" s="40"/>
      <c r="AS104" s="139">
        <v>0</v>
      </c>
      <c r="AT104" s="140" t="s">
        <v>115</v>
      </c>
      <c r="AU104" s="140" t="s">
        <v>51</v>
      </c>
      <c r="AV104" s="141">
        <f>ROUND(IF(AU104="základní",AG104*L32,IF(AU104="snížená",AG104*L33,0)), 2)</f>
        <v>0</v>
      </c>
      <c r="AW104" s="37"/>
      <c r="AX104" s="37"/>
      <c r="AY104" s="37"/>
      <c r="AZ104" s="37"/>
      <c r="BA104" s="37"/>
      <c r="BB104" s="37"/>
      <c r="BC104" s="37"/>
      <c r="BD104" s="37"/>
      <c r="BE104" s="37"/>
      <c r="BV104" s="14" t="s">
        <v>118</v>
      </c>
      <c r="BY104" s="142">
        <f>IF(AU104="základní",AV104,0)</f>
        <v>0</v>
      </c>
      <c r="BZ104" s="142">
        <f>IF(AU104="snížená",AV104,0)</f>
        <v>0</v>
      </c>
      <c r="CA104" s="142">
        <v>0</v>
      </c>
      <c r="CB104" s="142">
        <v>0</v>
      </c>
      <c r="CC104" s="142">
        <v>0</v>
      </c>
      <c r="CD104" s="142">
        <f>IF(AU104="základní",AG104,0)</f>
        <v>0</v>
      </c>
      <c r="CE104" s="142">
        <f>IF(AU104="snížená",AG104,0)</f>
        <v>0</v>
      </c>
      <c r="CF104" s="142">
        <f>IF(AU104="zákl. přenesená",AG104,0)</f>
        <v>0</v>
      </c>
      <c r="CG104" s="142">
        <f>IF(AU104="sníž. přenesená",AG104,0)</f>
        <v>0</v>
      </c>
      <c r="CH104" s="142">
        <f>IF(AU104="nulová",AG104,0)</f>
        <v>0</v>
      </c>
      <c r="CI104" s="14">
        <f>IF(AU104="základní",1,IF(AU104="snížená",2,IF(AU104="zákl. přenesená",4,IF(AU104="sníž. přenesená",5,3))))</f>
        <v>1</v>
      </c>
      <c r="CJ104" s="14">
        <f>IF(AT104="stavební čast",1,IF(AT104="investiční čast",2,3))</f>
        <v>1</v>
      </c>
      <c r="CK104" s="14" t="str">
        <f>IF(D104="Vyplň vlastní","","x")</f>
        <v/>
      </c>
    </row>
    <row r="105" s="2" customFormat="1" ht="19.92" customHeight="1">
      <c r="A105" s="37"/>
      <c r="B105" s="38"/>
      <c r="C105" s="39"/>
      <c r="D105" s="143" t="s">
        <v>117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39"/>
      <c r="AD105" s="39"/>
      <c r="AE105" s="39"/>
      <c r="AF105" s="39"/>
      <c r="AG105" s="137">
        <f>ROUND(AG94 * AS105, 2)</f>
        <v>0</v>
      </c>
      <c r="AH105" s="138"/>
      <c r="AI105" s="138"/>
      <c r="AJ105" s="138"/>
      <c r="AK105" s="138"/>
      <c r="AL105" s="138"/>
      <c r="AM105" s="138"/>
      <c r="AN105" s="138">
        <f>ROUND(AG105 + AV105, 2)</f>
        <v>0</v>
      </c>
      <c r="AO105" s="138"/>
      <c r="AP105" s="138"/>
      <c r="AQ105" s="39"/>
      <c r="AR105" s="40"/>
      <c r="AS105" s="139">
        <v>0</v>
      </c>
      <c r="AT105" s="140" t="s">
        <v>115</v>
      </c>
      <c r="AU105" s="140" t="s">
        <v>51</v>
      </c>
      <c r="AV105" s="141">
        <f>ROUND(IF(AU105="základní",AG105*L32,IF(AU105="snížená",AG105*L33,0)), 2)</f>
        <v>0</v>
      </c>
      <c r="AW105" s="37"/>
      <c r="AX105" s="37"/>
      <c r="AY105" s="37"/>
      <c r="AZ105" s="37"/>
      <c r="BA105" s="37"/>
      <c r="BB105" s="37"/>
      <c r="BC105" s="37"/>
      <c r="BD105" s="37"/>
      <c r="BE105" s="37"/>
      <c r="BV105" s="14" t="s">
        <v>118</v>
      </c>
      <c r="BY105" s="142">
        <f>IF(AU105="základní",AV105,0)</f>
        <v>0</v>
      </c>
      <c r="BZ105" s="142">
        <f>IF(AU105="snížená",AV105,0)</f>
        <v>0</v>
      </c>
      <c r="CA105" s="142">
        <v>0</v>
      </c>
      <c r="CB105" s="142">
        <v>0</v>
      </c>
      <c r="CC105" s="142">
        <v>0</v>
      </c>
      <c r="CD105" s="142">
        <f>IF(AU105="základní",AG105,0)</f>
        <v>0</v>
      </c>
      <c r="CE105" s="142">
        <f>IF(AU105="snížená",AG105,0)</f>
        <v>0</v>
      </c>
      <c r="CF105" s="142">
        <f>IF(AU105="zákl. přenesená",AG105,0)</f>
        <v>0</v>
      </c>
      <c r="CG105" s="142">
        <f>IF(AU105="sníž. přenesená",AG105,0)</f>
        <v>0</v>
      </c>
      <c r="CH105" s="142">
        <f>IF(AU105="nulová",AG105,0)</f>
        <v>0</v>
      </c>
      <c r="CI105" s="14">
        <f>IF(AU105="základní",1,IF(AU105="snížená",2,IF(AU105="zákl. přenesená",4,IF(AU105="sníž. přenesená",5,3))))</f>
        <v>1</v>
      </c>
      <c r="CJ105" s="14">
        <f>IF(AT105="stavební čast",1,IF(AT105="investiční čast",2,3))</f>
        <v>1</v>
      </c>
      <c r="CK105" s="14" t="str">
        <f>IF(D105="Vyplň vlastní","","x")</f>
        <v/>
      </c>
    </row>
    <row r="106" s="2" customFormat="1" ht="19.92" customHeight="1">
      <c r="A106" s="37"/>
      <c r="B106" s="38"/>
      <c r="C106" s="39"/>
      <c r="D106" s="143" t="s">
        <v>117</v>
      </c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39"/>
      <c r="AD106" s="39"/>
      <c r="AE106" s="39"/>
      <c r="AF106" s="39"/>
      <c r="AG106" s="137">
        <f>ROUND(AG94 * AS106, 2)</f>
        <v>0</v>
      </c>
      <c r="AH106" s="138"/>
      <c r="AI106" s="138"/>
      <c r="AJ106" s="138"/>
      <c r="AK106" s="138"/>
      <c r="AL106" s="138"/>
      <c r="AM106" s="138"/>
      <c r="AN106" s="138">
        <f>ROUND(AG106 + AV106, 2)</f>
        <v>0</v>
      </c>
      <c r="AO106" s="138"/>
      <c r="AP106" s="138"/>
      <c r="AQ106" s="39"/>
      <c r="AR106" s="40"/>
      <c r="AS106" s="144">
        <v>0</v>
      </c>
      <c r="AT106" s="145" t="s">
        <v>115</v>
      </c>
      <c r="AU106" s="145" t="s">
        <v>51</v>
      </c>
      <c r="AV106" s="146">
        <f>ROUND(IF(AU106="základní",AG106*L32,IF(AU106="snížená",AG106*L33,0)), 2)</f>
        <v>0</v>
      </c>
      <c r="AW106" s="37"/>
      <c r="AX106" s="37"/>
      <c r="AY106" s="37"/>
      <c r="AZ106" s="37"/>
      <c r="BA106" s="37"/>
      <c r="BB106" s="37"/>
      <c r="BC106" s="37"/>
      <c r="BD106" s="37"/>
      <c r="BE106" s="37"/>
      <c r="BV106" s="14" t="s">
        <v>118</v>
      </c>
      <c r="BY106" s="142">
        <f>IF(AU106="základní",AV106,0)</f>
        <v>0</v>
      </c>
      <c r="BZ106" s="142">
        <f>IF(AU106="snížená",AV106,0)</f>
        <v>0</v>
      </c>
      <c r="CA106" s="142">
        <v>0</v>
      </c>
      <c r="CB106" s="142">
        <v>0</v>
      </c>
      <c r="CC106" s="142">
        <v>0</v>
      </c>
      <c r="CD106" s="142">
        <f>IF(AU106="základní",AG106,0)</f>
        <v>0</v>
      </c>
      <c r="CE106" s="142">
        <f>IF(AU106="snížená",AG106,0)</f>
        <v>0</v>
      </c>
      <c r="CF106" s="142">
        <f>IF(AU106="zákl. přenesená",AG106,0)</f>
        <v>0</v>
      </c>
      <c r="CG106" s="142">
        <f>IF(AU106="sníž. přenesená",AG106,0)</f>
        <v>0</v>
      </c>
      <c r="CH106" s="142">
        <f>IF(AU106="nulová",AG106,0)</f>
        <v>0</v>
      </c>
      <c r="CI106" s="14">
        <f>IF(AU106="základní",1,IF(AU106="snížená",2,IF(AU106="zákl. přenesená",4,IF(AU106="sníž. přenesená",5,3))))</f>
        <v>1</v>
      </c>
      <c r="CJ106" s="14">
        <f>IF(AT106="stavební čast",1,IF(AT106="investiční čast",2,3))</f>
        <v>1</v>
      </c>
      <c r="CK106" s="14" t="str">
        <f>IF(D106="Vyplň vlastní","","x")</f>
        <v/>
      </c>
    </row>
    <row r="107" s="2" customFormat="1" ht="10.8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40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="2" customFormat="1" ht="30" customHeight="1">
      <c r="A108" s="37"/>
      <c r="B108" s="38"/>
      <c r="C108" s="147" t="s">
        <v>119</v>
      </c>
      <c r="D108" s="148"/>
      <c r="E108" s="148"/>
      <c r="F108" s="148"/>
      <c r="G108" s="148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9">
        <f>ROUND(AG94 + AG102, 2)</f>
        <v>0</v>
      </c>
      <c r="AH108" s="149"/>
      <c r="AI108" s="149"/>
      <c r="AJ108" s="149"/>
      <c r="AK108" s="149"/>
      <c r="AL108" s="149"/>
      <c r="AM108" s="149"/>
      <c r="AN108" s="149">
        <f>ROUND(AN94 + AN102, 2)</f>
        <v>0</v>
      </c>
      <c r="AO108" s="149"/>
      <c r="AP108" s="149"/>
      <c r="AQ108" s="148"/>
      <c r="AR108" s="40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40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</sheetData>
  <sheetProtection sheet="1" formatColumns="0" formatRows="0" objects="1" scenarios="1" spinCount="100000" saltValue="QPWyArjCHtnFkCwVKLmFtjvlUTdde+cRejk3o9DPEVKrohMcYxElVl0dBQ81NjV6lAaRxQd0jAxcmZKRMeWzcA==" hashValue="c/+SV2NmzOEN6tKBZYYdTbDZCbDSBnh8LH0/xVcHZZL5A71Jm2MTPslj70fB6aHJms3yK8TwY3d8g3VMjOfJiQ==" algorithmName="SHA-512" password="CC35"/>
  <mergeCells count="80">
    <mergeCell ref="C92:G92"/>
    <mergeCell ref="D106:AB106"/>
    <mergeCell ref="D105:AB105"/>
    <mergeCell ref="D104:AB104"/>
    <mergeCell ref="D103:AB103"/>
    <mergeCell ref="D100:H100"/>
    <mergeCell ref="D96:H96"/>
    <mergeCell ref="D99:H99"/>
    <mergeCell ref="D97:H97"/>
    <mergeCell ref="D98:H98"/>
    <mergeCell ref="D95:H95"/>
    <mergeCell ref="I92:AF92"/>
    <mergeCell ref="J95:AF95"/>
    <mergeCell ref="J98:AF98"/>
    <mergeCell ref="J97:AF97"/>
    <mergeCell ref="J100:AF100"/>
    <mergeCell ref="J99:AF99"/>
    <mergeCell ref="J96:AF96"/>
    <mergeCell ref="L85:AO85"/>
    <mergeCell ref="AG97:AM9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6:AM106"/>
    <mergeCell ref="AG105:AM105"/>
    <mergeCell ref="AG104:AM104"/>
    <mergeCell ref="AG103:AM103"/>
    <mergeCell ref="AG102:AM102"/>
    <mergeCell ref="AG96:AM96"/>
    <mergeCell ref="AG92:AM92"/>
    <mergeCell ref="AG100:AM100"/>
    <mergeCell ref="AG94:AM94"/>
    <mergeCell ref="AG108:AM108"/>
    <mergeCell ref="AG99:AM99"/>
    <mergeCell ref="AG98:AM98"/>
    <mergeCell ref="AG95:AM95"/>
    <mergeCell ref="AM87:AN87"/>
    <mergeCell ref="AM90:AP90"/>
    <mergeCell ref="AM89:AP89"/>
    <mergeCell ref="AN108:AP108"/>
    <mergeCell ref="AN98:AP98"/>
    <mergeCell ref="AN103:AP103"/>
    <mergeCell ref="AN92:AP92"/>
    <mergeCell ref="AN94:AP94"/>
    <mergeCell ref="AN95:AP95"/>
    <mergeCell ref="AN104:AP104"/>
    <mergeCell ref="AN105:AP105"/>
    <mergeCell ref="AN96:AP96"/>
    <mergeCell ref="AN99:AP99"/>
    <mergeCell ref="AN106:AP106"/>
    <mergeCell ref="AN97:AP97"/>
    <mergeCell ref="AN102:AP102"/>
    <mergeCell ref="AN100:AP100"/>
    <mergeCell ref="AS89:AT91"/>
  </mergeCells>
  <dataValidations count="2">
    <dataValidation type="list" allowBlank="1" showInputMessage="1" showErrorMessage="1" error="Povoleny jsou hodnoty základní, snížená, zákl. přenesená, sníž. přenesená, nulová." sqref="AU102:AU10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2:AT106">
      <formula1>"stavební čast, technologická čast, investiční čast"</formula1>
    </dataValidation>
  </dataValidations>
  <hyperlinks>
    <hyperlink ref="A95" location="'04-SO02 - URS - Zemní prá...'!C2" display="/"/>
    <hyperlink ref="A96" location="'05-SO02 - ÚOŽI - Oprava r...'!C2" display="/"/>
    <hyperlink ref="A97" location="'06-SO02 - VRN - úsek mezi...'!C2" display="/"/>
    <hyperlink ref="A98" location="'07-SO03 - URS - Zemní prá...'!C2" display="/"/>
    <hyperlink ref="A99" location="'08-SO03 - ÚOŽI - Oprava r...'!C2" display="/"/>
    <hyperlink ref="A100" location="'09-SO03 - VRN - úsek mez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122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J105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ROUND((SUM(BE105:BE112) + SUM(BE132:BE177)),  2)</f>
        <v>0</v>
      </c>
      <c r="G35" s="37"/>
      <c r="H35" s="37"/>
      <c r="I35" s="171">
        <v>0.20999999999999999</v>
      </c>
      <c r="J35" s="170">
        <f>ROUND(((SUM(BE105:BE112) + SUM(BE132:BE177))*I35),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ROUND((SUM(BF105:BF112) + SUM(BF132:BF177)),  2)</f>
        <v>0</v>
      </c>
      <c r="G36" s="37"/>
      <c r="H36" s="37"/>
      <c r="I36" s="171">
        <v>0.14999999999999999</v>
      </c>
      <c r="J36" s="170">
        <f>ROUND(((SUM(BF105:BF112) + SUM(BF132:BF177))*I36),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ROUND((SUM(BG105:BG112) + SUM(BG132:BG177)),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ROUND((SUM(BH105:BH112) + SUM(BH132:BH177)),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ROUND((SUM(BI105:BI112) + SUM(BI132:BI177)),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04-SO02 - URS - Zemní práce - úsek mezi STS Kopřivnice os.n. a TTS 913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130</v>
      </c>
      <c r="E97" s="197"/>
      <c r="F97" s="197"/>
      <c r="G97" s="197"/>
      <c r="H97" s="197"/>
      <c r="I97" s="197"/>
      <c r="J97" s="198">
        <f>J133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131</v>
      </c>
      <c r="E98" s="197"/>
      <c r="F98" s="197"/>
      <c r="G98" s="197"/>
      <c r="H98" s="197"/>
      <c r="I98" s="197"/>
      <c r="J98" s="198">
        <f>J139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4"/>
      <c r="C99" s="195"/>
      <c r="D99" s="196" t="s">
        <v>132</v>
      </c>
      <c r="E99" s="197"/>
      <c r="F99" s="197"/>
      <c r="G99" s="197"/>
      <c r="H99" s="197"/>
      <c r="I99" s="197"/>
      <c r="J99" s="198">
        <f>J144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4"/>
      <c r="C100" s="195"/>
      <c r="D100" s="196" t="s">
        <v>133</v>
      </c>
      <c r="E100" s="197"/>
      <c r="F100" s="197"/>
      <c r="G100" s="197"/>
      <c r="H100" s="197"/>
      <c r="I100" s="197"/>
      <c r="J100" s="198">
        <f>J165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4"/>
      <c r="C101" s="195"/>
      <c r="D101" s="196" t="s">
        <v>134</v>
      </c>
      <c r="E101" s="197"/>
      <c r="F101" s="197"/>
      <c r="G101" s="197"/>
      <c r="H101" s="197"/>
      <c r="I101" s="197"/>
      <c r="J101" s="198">
        <f>J174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135</v>
      </c>
      <c r="E102" s="203"/>
      <c r="F102" s="203"/>
      <c r="G102" s="203"/>
      <c r="H102" s="203"/>
      <c r="I102" s="203"/>
      <c r="J102" s="204">
        <f>J175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9.28" customHeight="1">
      <c r="A105" s="37"/>
      <c r="B105" s="38"/>
      <c r="C105" s="193" t="s">
        <v>136</v>
      </c>
      <c r="D105" s="39"/>
      <c r="E105" s="39"/>
      <c r="F105" s="39"/>
      <c r="G105" s="39"/>
      <c r="H105" s="39"/>
      <c r="I105" s="39"/>
      <c r="J105" s="206">
        <f>ROUND(J106 + J107 + J108 + J109 + J110 + J111,2)</f>
        <v>0</v>
      </c>
      <c r="K105" s="39"/>
      <c r="L105" s="62"/>
      <c r="N105" s="207" t="s">
        <v>50</v>
      </c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8" customHeight="1">
      <c r="A106" s="37"/>
      <c r="B106" s="38"/>
      <c r="C106" s="39"/>
      <c r="D106" s="143" t="s">
        <v>137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139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43" t="s">
        <v>140</v>
      </c>
      <c r="E108" s="136"/>
      <c r="F108" s="136"/>
      <c r="G108" s="39"/>
      <c r="H108" s="39"/>
      <c r="I108" s="39"/>
      <c r="J108" s="137"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138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143" t="s">
        <v>141</v>
      </c>
      <c r="E109" s="136"/>
      <c r="F109" s="136"/>
      <c r="G109" s="39"/>
      <c r="H109" s="39"/>
      <c r="I109" s="39"/>
      <c r="J109" s="137">
        <v>0</v>
      </c>
      <c r="K109" s="39"/>
      <c r="L109" s="208"/>
      <c r="M109" s="209"/>
      <c r="N109" s="210" t="s">
        <v>51</v>
      </c>
      <c r="O109" s="209"/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138</v>
      </c>
      <c r="AZ109" s="209"/>
      <c r="BA109" s="209"/>
      <c r="BB109" s="209"/>
      <c r="BC109" s="209"/>
      <c r="BD109" s="209"/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2" t="s">
        <v>21</v>
      </c>
      <c r="BK109" s="209"/>
      <c r="BL109" s="209"/>
      <c r="BM109" s="209"/>
    </row>
    <row r="110" s="2" customFormat="1" ht="18" customHeight="1">
      <c r="A110" s="37"/>
      <c r="B110" s="38"/>
      <c r="C110" s="39"/>
      <c r="D110" s="143" t="s">
        <v>142</v>
      </c>
      <c r="E110" s="136"/>
      <c r="F110" s="136"/>
      <c r="G110" s="39"/>
      <c r="H110" s="39"/>
      <c r="I110" s="39"/>
      <c r="J110" s="137">
        <v>0</v>
      </c>
      <c r="K110" s="39"/>
      <c r="L110" s="208"/>
      <c r="M110" s="209"/>
      <c r="N110" s="210" t="s">
        <v>51</v>
      </c>
      <c r="O110" s="209"/>
      <c r="P110" s="209"/>
      <c r="Q110" s="209"/>
      <c r="R110" s="209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09"/>
      <c r="AG110" s="209"/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12" t="s">
        <v>138</v>
      </c>
      <c r="AZ110" s="209"/>
      <c r="BA110" s="209"/>
      <c r="BB110" s="209"/>
      <c r="BC110" s="209"/>
      <c r="BD110" s="209"/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2" t="s">
        <v>21</v>
      </c>
      <c r="BK110" s="209"/>
      <c r="BL110" s="209"/>
      <c r="BM110" s="209"/>
    </row>
    <row r="111" s="2" customFormat="1" ht="18" customHeight="1">
      <c r="A111" s="37"/>
      <c r="B111" s="38"/>
      <c r="C111" s="39"/>
      <c r="D111" s="136" t="s">
        <v>143</v>
      </c>
      <c r="E111" s="39"/>
      <c r="F111" s="39"/>
      <c r="G111" s="39"/>
      <c r="H111" s="39"/>
      <c r="I111" s="39"/>
      <c r="J111" s="137">
        <f>ROUND(J30*T111,2)</f>
        <v>0</v>
      </c>
      <c r="K111" s="39"/>
      <c r="L111" s="208"/>
      <c r="M111" s="209"/>
      <c r="N111" s="210" t="s">
        <v>51</v>
      </c>
      <c r="O111" s="209"/>
      <c r="P111" s="209"/>
      <c r="Q111" s="209"/>
      <c r="R111" s="209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09"/>
      <c r="AG111" s="209"/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12" t="s">
        <v>144</v>
      </c>
      <c r="AZ111" s="209"/>
      <c r="BA111" s="209"/>
      <c r="BB111" s="209"/>
      <c r="BC111" s="209"/>
      <c r="BD111" s="209"/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2" t="s">
        <v>21</v>
      </c>
      <c r="BK111" s="209"/>
      <c r="BL111" s="209"/>
      <c r="BM111" s="209"/>
    </row>
    <row r="112" s="2" customForma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9.28" customHeight="1">
      <c r="A113" s="37"/>
      <c r="B113" s="38"/>
      <c r="C113" s="147" t="s">
        <v>119</v>
      </c>
      <c r="D113" s="148"/>
      <c r="E113" s="148"/>
      <c r="F113" s="148"/>
      <c r="G113" s="148"/>
      <c r="H113" s="148"/>
      <c r="I113" s="148"/>
      <c r="J113" s="149">
        <f>ROUND(J96+J105,2)</f>
        <v>0</v>
      </c>
      <c r="K113" s="14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0" t="s">
        <v>145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190" t="str">
        <f>E7</f>
        <v>Oprava rozvodu elektrické energie v úseku Kopřivnice - Štramberk</v>
      </c>
      <c r="F122" s="29"/>
      <c r="G122" s="29"/>
      <c r="H122" s="2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121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30" customHeight="1">
      <c r="A124" s="37"/>
      <c r="B124" s="38"/>
      <c r="C124" s="39"/>
      <c r="D124" s="39"/>
      <c r="E124" s="75" t="str">
        <f>E9</f>
        <v>04-SO02 - URS - Zemní práce - úsek mezi STS Kopřivnice os.n. a TTS 913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29" t="s">
        <v>22</v>
      </c>
      <c r="D126" s="39"/>
      <c r="E126" s="39"/>
      <c r="F126" s="24" t="str">
        <f>F12</f>
        <v xml:space="preserve"> </v>
      </c>
      <c r="G126" s="39"/>
      <c r="H126" s="39"/>
      <c r="I126" s="29" t="s">
        <v>24</v>
      </c>
      <c r="J126" s="78" t="str">
        <f>IF(J12="","",J12)</f>
        <v>30. 8. 2019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29" t="s">
        <v>28</v>
      </c>
      <c r="D128" s="39"/>
      <c r="E128" s="39"/>
      <c r="F128" s="24" t="str">
        <f>E15</f>
        <v>SŽDC s.o., OŘ Ostrava</v>
      </c>
      <c r="G128" s="39"/>
      <c r="H128" s="39"/>
      <c r="I128" s="29" t="s">
        <v>36</v>
      </c>
      <c r="J128" s="33" t="str">
        <f>E21</f>
        <v>SB projekt s.r.o.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29" t="s">
        <v>34</v>
      </c>
      <c r="D129" s="39"/>
      <c r="E129" s="39"/>
      <c r="F129" s="24" t="str">
        <f>IF(E18="","",E18)</f>
        <v>Vyplň údaj</v>
      </c>
      <c r="G129" s="39"/>
      <c r="H129" s="39"/>
      <c r="I129" s="29" t="s">
        <v>41</v>
      </c>
      <c r="J129" s="33" t="str">
        <f>E24</f>
        <v>Ivo Černý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214"/>
      <c r="B131" s="215"/>
      <c r="C131" s="216" t="s">
        <v>146</v>
      </c>
      <c r="D131" s="217" t="s">
        <v>71</v>
      </c>
      <c r="E131" s="217" t="s">
        <v>67</v>
      </c>
      <c r="F131" s="217" t="s">
        <v>68</v>
      </c>
      <c r="G131" s="217" t="s">
        <v>147</v>
      </c>
      <c r="H131" s="217" t="s">
        <v>148</v>
      </c>
      <c r="I131" s="217" t="s">
        <v>149</v>
      </c>
      <c r="J131" s="217" t="s">
        <v>127</v>
      </c>
      <c r="K131" s="218" t="s">
        <v>150</v>
      </c>
      <c r="L131" s="219"/>
      <c r="M131" s="99" t="s">
        <v>1</v>
      </c>
      <c r="N131" s="100" t="s">
        <v>50</v>
      </c>
      <c r="O131" s="100" t="s">
        <v>151</v>
      </c>
      <c r="P131" s="100" t="s">
        <v>152</v>
      </c>
      <c r="Q131" s="100" t="s">
        <v>153</v>
      </c>
      <c r="R131" s="100" t="s">
        <v>154</v>
      </c>
      <c r="S131" s="100" t="s">
        <v>155</v>
      </c>
      <c r="T131" s="101" t="s">
        <v>156</v>
      </c>
      <c r="U131" s="21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/>
    </row>
    <row r="132" s="2" customFormat="1" ht="22.8" customHeight="1">
      <c r="A132" s="37"/>
      <c r="B132" s="38"/>
      <c r="C132" s="106" t="s">
        <v>157</v>
      </c>
      <c r="D132" s="39"/>
      <c r="E132" s="39"/>
      <c r="F132" s="39"/>
      <c r="G132" s="39"/>
      <c r="H132" s="39"/>
      <c r="I132" s="39"/>
      <c r="J132" s="220">
        <f>BK132</f>
        <v>0</v>
      </c>
      <c r="K132" s="39"/>
      <c r="L132" s="40"/>
      <c r="M132" s="102"/>
      <c r="N132" s="221"/>
      <c r="O132" s="103"/>
      <c r="P132" s="222">
        <f>P133+P139+P144+P165+P174</f>
        <v>0</v>
      </c>
      <c r="Q132" s="103"/>
      <c r="R132" s="222">
        <f>R133+R139+R144+R165+R174</f>
        <v>221.23649</v>
      </c>
      <c r="S132" s="103"/>
      <c r="T132" s="223">
        <f>T133+T139+T144+T165+T174</f>
        <v>2.6840000000000002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4" t="s">
        <v>85</v>
      </c>
      <c r="AU132" s="14" t="s">
        <v>129</v>
      </c>
      <c r="BK132" s="224">
        <f>BK133+BK139+BK144+BK165+BK174</f>
        <v>0</v>
      </c>
    </row>
    <row r="133" s="12" customFormat="1" ht="25.92" customHeight="1">
      <c r="A133" s="12"/>
      <c r="B133" s="225"/>
      <c r="C133" s="226"/>
      <c r="D133" s="227" t="s">
        <v>85</v>
      </c>
      <c r="E133" s="228" t="s">
        <v>21</v>
      </c>
      <c r="F133" s="228" t="s">
        <v>158</v>
      </c>
      <c r="G133" s="226"/>
      <c r="H133" s="226"/>
      <c r="I133" s="229"/>
      <c r="J133" s="230">
        <f>BK133</f>
        <v>0</v>
      </c>
      <c r="K133" s="226"/>
      <c r="L133" s="231"/>
      <c r="M133" s="232"/>
      <c r="N133" s="233"/>
      <c r="O133" s="233"/>
      <c r="P133" s="234">
        <f>SUM(P134:P138)</f>
        <v>0</v>
      </c>
      <c r="Q133" s="233"/>
      <c r="R133" s="234">
        <f>SUM(R134:R138)</f>
        <v>2.3028399999999998</v>
      </c>
      <c r="S133" s="233"/>
      <c r="T133" s="23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6" t="s">
        <v>21</v>
      </c>
      <c r="AT133" s="237" t="s">
        <v>85</v>
      </c>
      <c r="AU133" s="237" t="s">
        <v>86</v>
      </c>
      <c r="AY133" s="236" t="s">
        <v>159</v>
      </c>
      <c r="BK133" s="238">
        <f>SUM(BK134:BK138)</f>
        <v>0</v>
      </c>
    </row>
    <row r="134" s="2" customFormat="1">
      <c r="A134" s="37"/>
      <c r="B134" s="38"/>
      <c r="C134" s="239" t="s">
        <v>21</v>
      </c>
      <c r="D134" s="239" t="s">
        <v>160</v>
      </c>
      <c r="E134" s="240" t="s">
        <v>161</v>
      </c>
      <c r="F134" s="241" t="s">
        <v>162</v>
      </c>
      <c r="G134" s="242" t="s">
        <v>163</v>
      </c>
      <c r="H134" s="243">
        <v>390.85399999999998</v>
      </c>
      <c r="I134" s="244"/>
      <c r="J134" s="245">
        <f>ROUND(I134*H134,2)</f>
        <v>0</v>
      </c>
      <c r="K134" s="241" t="s">
        <v>164</v>
      </c>
      <c r="L134" s="40"/>
      <c r="M134" s="246" t="s">
        <v>1</v>
      </c>
      <c r="N134" s="247" t="s">
        <v>51</v>
      </c>
      <c r="O134" s="90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165</v>
      </c>
      <c r="AT134" s="250" t="s">
        <v>160</v>
      </c>
      <c r="AU134" s="250" t="s">
        <v>21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165</v>
      </c>
      <c r="BM134" s="250" t="s">
        <v>95</v>
      </c>
    </row>
    <row r="135" s="2" customFormat="1">
      <c r="A135" s="37"/>
      <c r="B135" s="38"/>
      <c r="C135" s="239" t="s">
        <v>95</v>
      </c>
      <c r="D135" s="239" t="s">
        <v>160</v>
      </c>
      <c r="E135" s="240" t="s">
        <v>166</v>
      </c>
      <c r="F135" s="241" t="s">
        <v>167</v>
      </c>
      <c r="G135" s="242" t="s">
        <v>168</v>
      </c>
      <c r="H135" s="243">
        <v>206.30000000000001</v>
      </c>
      <c r="I135" s="244"/>
      <c r="J135" s="245">
        <f>ROUND(I135*H135,2)</f>
        <v>0</v>
      </c>
      <c r="K135" s="241" t="s">
        <v>164</v>
      </c>
      <c r="L135" s="40"/>
      <c r="M135" s="246" t="s">
        <v>1</v>
      </c>
      <c r="N135" s="247" t="s">
        <v>51</v>
      </c>
      <c r="O135" s="90"/>
      <c r="P135" s="248">
        <f>O135*H135</f>
        <v>0</v>
      </c>
      <c r="Q135" s="248">
        <v>0.0035999999999999999</v>
      </c>
      <c r="R135" s="248">
        <f>Q135*H135</f>
        <v>0.74268000000000001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165</v>
      </c>
      <c r="AT135" s="250" t="s">
        <v>160</v>
      </c>
      <c r="AU135" s="250" t="s">
        <v>21</v>
      </c>
      <c r="AY135" s="14" t="s">
        <v>159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165</v>
      </c>
      <c r="BM135" s="250" t="s">
        <v>165</v>
      </c>
    </row>
    <row r="136" s="2" customFormat="1" ht="21.75" customHeight="1">
      <c r="A136" s="37"/>
      <c r="B136" s="38"/>
      <c r="C136" s="239" t="s">
        <v>169</v>
      </c>
      <c r="D136" s="239" t="s">
        <v>160</v>
      </c>
      <c r="E136" s="240" t="s">
        <v>170</v>
      </c>
      <c r="F136" s="241" t="s">
        <v>171</v>
      </c>
      <c r="G136" s="242" t="s">
        <v>172</v>
      </c>
      <c r="H136" s="243">
        <v>784</v>
      </c>
      <c r="I136" s="244"/>
      <c r="J136" s="245">
        <f>ROUND(I136*H136,2)</f>
        <v>0</v>
      </c>
      <c r="K136" s="241" t="s">
        <v>164</v>
      </c>
      <c r="L136" s="40"/>
      <c r="M136" s="246" t="s">
        <v>1</v>
      </c>
      <c r="N136" s="247" t="s">
        <v>51</v>
      </c>
      <c r="O136" s="90"/>
      <c r="P136" s="248">
        <f>O136*H136</f>
        <v>0</v>
      </c>
      <c r="Q136" s="248">
        <v>0.00199</v>
      </c>
      <c r="R136" s="248">
        <f>Q136*H136</f>
        <v>1.56016</v>
      </c>
      <c r="S136" s="248">
        <v>0</v>
      </c>
      <c r="T136" s="24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0" t="s">
        <v>165</v>
      </c>
      <c r="AT136" s="250" t="s">
        <v>160</v>
      </c>
      <c r="AU136" s="250" t="s">
        <v>21</v>
      </c>
      <c r="AY136" s="14" t="s">
        <v>159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165</v>
      </c>
      <c r="BM136" s="250" t="s">
        <v>173</v>
      </c>
    </row>
    <row r="137" s="2" customFormat="1">
      <c r="A137" s="37"/>
      <c r="B137" s="38"/>
      <c r="C137" s="239" t="s">
        <v>174</v>
      </c>
      <c r="D137" s="239" t="s">
        <v>160</v>
      </c>
      <c r="E137" s="240" t="s">
        <v>175</v>
      </c>
      <c r="F137" s="241" t="s">
        <v>176</v>
      </c>
      <c r="G137" s="242" t="s">
        <v>172</v>
      </c>
      <c r="H137" s="243">
        <v>784</v>
      </c>
      <c r="I137" s="244"/>
      <c r="J137" s="245">
        <f>ROUND(I137*H137,2)</f>
        <v>0</v>
      </c>
      <c r="K137" s="241" t="s">
        <v>164</v>
      </c>
      <c r="L137" s="40"/>
      <c r="M137" s="246" t="s">
        <v>1</v>
      </c>
      <c r="N137" s="247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165</v>
      </c>
      <c r="AT137" s="250" t="s">
        <v>160</v>
      </c>
      <c r="AU137" s="250" t="s">
        <v>21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165</v>
      </c>
      <c r="BM137" s="250" t="s">
        <v>177</v>
      </c>
    </row>
    <row r="138" s="2" customFormat="1" ht="21.75" customHeight="1">
      <c r="A138" s="37"/>
      <c r="B138" s="38"/>
      <c r="C138" s="239" t="s">
        <v>178</v>
      </c>
      <c r="D138" s="239" t="s">
        <v>160</v>
      </c>
      <c r="E138" s="240" t="s">
        <v>179</v>
      </c>
      <c r="F138" s="241" t="s">
        <v>180</v>
      </c>
      <c r="G138" s="242" t="s">
        <v>163</v>
      </c>
      <c r="H138" s="243">
        <v>390.85399999999998</v>
      </c>
      <c r="I138" s="244"/>
      <c r="J138" s="245">
        <f>ROUND(I138*H138,2)</f>
        <v>0</v>
      </c>
      <c r="K138" s="241" t="s">
        <v>164</v>
      </c>
      <c r="L138" s="40"/>
      <c r="M138" s="246" t="s">
        <v>1</v>
      </c>
      <c r="N138" s="247" t="s">
        <v>51</v>
      </c>
      <c r="O138" s="90"/>
      <c r="P138" s="248">
        <f>O138*H138</f>
        <v>0</v>
      </c>
      <c r="Q138" s="248">
        <v>0</v>
      </c>
      <c r="R138" s="248">
        <f>Q138*H138</f>
        <v>0</v>
      </c>
      <c r="S138" s="248">
        <v>0</v>
      </c>
      <c r="T138" s="24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0" t="s">
        <v>165</v>
      </c>
      <c r="AT138" s="250" t="s">
        <v>160</v>
      </c>
      <c r="AU138" s="250" t="s">
        <v>21</v>
      </c>
      <c r="AY138" s="14" t="s">
        <v>159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165</v>
      </c>
      <c r="BM138" s="250" t="s">
        <v>181</v>
      </c>
    </row>
    <row r="139" s="12" customFormat="1" ht="25.92" customHeight="1">
      <c r="A139" s="12"/>
      <c r="B139" s="225"/>
      <c r="C139" s="226"/>
      <c r="D139" s="227" t="s">
        <v>85</v>
      </c>
      <c r="E139" s="228" t="s">
        <v>95</v>
      </c>
      <c r="F139" s="228" t="s">
        <v>182</v>
      </c>
      <c r="G139" s="226"/>
      <c r="H139" s="226"/>
      <c r="I139" s="229"/>
      <c r="J139" s="230">
        <f>BK139</f>
        <v>0</v>
      </c>
      <c r="K139" s="226"/>
      <c r="L139" s="231"/>
      <c r="M139" s="232"/>
      <c r="N139" s="233"/>
      <c r="O139" s="233"/>
      <c r="P139" s="234">
        <f>SUM(P140:P143)</f>
        <v>0</v>
      </c>
      <c r="Q139" s="233"/>
      <c r="R139" s="234">
        <f>SUM(R140:R143)</f>
        <v>18.3657</v>
      </c>
      <c r="S139" s="233"/>
      <c r="T139" s="235">
        <f>SUM(T140:T143)</f>
        <v>2.6400000000000001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6" t="s">
        <v>21</v>
      </c>
      <c r="AT139" s="237" t="s">
        <v>85</v>
      </c>
      <c r="AU139" s="237" t="s">
        <v>86</v>
      </c>
      <c r="AY139" s="236" t="s">
        <v>159</v>
      </c>
      <c r="BK139" s="238">
        <f>SUM(BK140:BK143)</f>
        <v>0</v>
      </c>
    </row>
    <row r="140" s="2" customFormat="1">
      <c r="A140" s="37"/>
      <c r="B140" s="38"/>
      <c r="C140" s="239" t="s">
        <v>183</v>
      </c>
      <c r="D140" s="239" t="s">
        <v>160</v>
      </c>
      <c r="E140" s="240" t="s">
        <v>184</v>
      </c>
      <c r="F140" s="241" t="s">
        <v>185</v>
      </c>
      <c r="G140" s="242" t="s">
        <v>163</v>
      </c>
      <c r="H140" s="243">
        <v>1.2</v>
      </c>
      <c r="I140" s="244"/>
      <c r="J140" s="245">
        <f>ROUND(I140*H140,2)</f>
        <v>0</v>
      </c>
      <c r="K140" s="241" t="s">
        <v>164</v>
      </c>
      <c r="L140" s="40"/>
      <c r="M140" s="246" t="s">
        <v>1</v>
      </c>
      <c r="N140" s="247" t="s">
        <v>51</v>
      </c>
      <c r="O140" s="90"/>
      <c r="P140" s="248">
        <f>O140*H140</f>
        <v>0</v>
      </c>
      <c r="Q140" s="248">
        <v>0</v>
      </c>
      <c r="R140" s="248">
        <f>Q140*H140</f>
        <v>0</v>
      </c>
      <c r="S140" s="248">
        <v>2.2000000000000002</v>
      </c>
      <c r="T140" s="249">
        <f>S140*H140</f>
        <v>2.6400000000000001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0" t="s">
        <v>165</v>
      </c>
      <c r="AT140" s="250" t="s">
        <v>160</v>
      </c>
      <c r="AU140" s="250" t="s">
        <v>21</v>
      </c>
      <c r="AY140" s="14" t="s">
        <v>159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165</v>
      </c>
      <c r="BM140" s="250" t="s">
        <v>186</v>
      </c>
    </row>
    <row r="141" s="2" customFormat="1" ht="16.5" customHeight="1">
      <c r="A141" s="37"/>
      <c r="B141" s="38"/>
      <c r="C141" s="251" t="s">
        <v>173</v>
      </c>
      <c r="D141" s="251" t="s">
        <v>187</v>
      </c>
      <c r="E141" s="252" t="s">
        <v>188</v>
      </c>
      <c r="F141" s="253" t="s">
        <v>189</v>
      </c>
      <c r="G141" s="254" t="s">
        <v>190</v>
      </c>
      <c r="H141" s="255">
        <v>4.2000000000000002</v>
      </c>
      <c r="I141" s="256"/>
      <c r="J141" s="257">
        <f>ROUND(I141*H141,2)</f>
        <v>0</v>
      </c>
      <c r="K141" s="253" t="s">
        <v>164</v>
      </c>
      <c r="L141" s="258"/>
      <c r="M141" s="259" t="s">
        <v>1</v>
      </c>
      <c r="N141" s="260" t="s">
        <v>51</v>
      </c>
      <c r="O141" s="90"/>
      <c r="P141" s="248">
        <f>O141*H141</f>
        <v>0</v>
      </c>
      <c r="Q141" s="248">
        <v>1</v>
      </c>
      <c r="R141" s="248">
        <f>Q141*H141</f>
        <v>4.2000000000000002</v>
      </c>
      <c r="S141" s="248">
        <v>0</v>
      </c>
      <c r="T141" s="24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0" t="s">
        <v>173</v>
      </c>
      <c r="AT141" s="250" t="s">
        <v>187</v>
      </c>
      <c r="AU141" s="250" t="s">
        <v>21</v>
      </c>
      <c r="AY141" s="14" t="s">
        <v>159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165</v>
      </c>
      <c r="BM141" s="250" t="s">
        <v>191</v>
      </c>
    </row>
    <row r="142" s="2" customFormat="1" ht="33" customHeight="1">
      <c r="A142" s="37"/>
      <c r="B142" s="38"/>
      <c r="C142" s="239" t="s">
        <v>192</v>
      </c>
      <c r="D142" s="239" t="s">
        <v>160</v>
      </c>
      <c r="E142" s="240" t="s">
        <v>193</v>
      </c>
      <c r="F142" s="241" t="s">
        <v>194</v>
      </c>
      <c r="G142" s="242" t="s">
        <v>172</v>
      </c>
      <c r="H142" s="243">
        <v>10</v>
      </c>
      <c r="I142" s="244"/>
      <c r="J142" s="245">
        <f>ROUND(I142*H142,2)</f>
        <v>0</v>
      </c>
      <c r="K142" s="241" t="s">
        <v>164</v>
      </c>
      <c r="L142" s="40"/>
      <c r="M142" s="246" t="s">
        <v>1</v>
      </c>
      <c r="N142" s="247" t="s">
        <v>51</v>
      </c>
      <c r="O142" s="90"/>
      <c r="P142" s="248">
        <f>O142*H142</f>
        <v>0</v>
      </c>
      <c r="Q142" s="248">
        <v>0.20207</v>
      </c>
      <c r="R142" s="248">
        <f>Q142*H142</f>
        <v>2.0207000000000002</v>
      </c>
      <c r="S142" s="248">
        <v>0</v>
      </c>
      <c r="T142" s="24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0" t="s">
        <v>195</v>
      </c>
      <c r="AT142" s="250" t="s">
        <v>160</v>
      </c>
      <c r="AU142" s="250" t="s">
        <v>21</v>
      </c>
      <c r="AY142" s="14" t="s">
        <v>159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195</v>
      </c>
      <c r="BM142" s="250" t="s">
        <v>196</v>
      </c>
    </row>
    <row r="143" s="2" customFormat="1" ht="16.5" customHeight="1">
      <c r="A143" s="37"/>
      <c r="B143" s="38"/>
      <c r="C143" s="251" t="s">
        <v>26</v>
      </c>
      <c r="D143" s="251" t="s">
        <v>187</v>
      </c>
      <c r="E143" s="252" t="s">
        <v>197</v>
      </c>
      <c r="F143" s="253" t="s">
        <v>198</v>
      </c>
      <c r="G143" s="254" t="s">
        <v>163</v>
      </c>
      <c r="H143" s="255">
        <v>5</v>
      </c>
      <c r="I143" s="256"/>
      <c r="J143" s="257">
        <f>ROUND(I143*H143,2)</f>
        <v>0</v>
      </c>
      <c r="K143" s="253" t="s">
        <v>164</v>
      </c>
      <c r="L143" s="258"/>
      <c r="M143" s="259" t="s">
        <v>1</v>
      </c>
      <c r="N143" s="260" t="s">
        <v>51</v>
      </c>
      <c r="O143" s="90"/>
      <c r="P143" s="248">
        <f>O143*H143</f>
        <v>0</v>
      </c>
      <c r="Q143" s="248">
        <v>2.4289999999999998</v>
      </c>
      <c r="R143" s="248">
        <f>Q143*H143</f>
        <v>12.145</v>
      </c>
      <c r="S143" s="248">
        <v>0</v>
      </c>
      <c r="T143" s="24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0" t="s">
        <v>199</v>
      </c>
      <c r="AT143" s="250" t="s">
        <v>187</v>
      </c>
      <c r="AU143" s="250" t="s">
        <v>21</v>
      </c>
      <c r="AY143" s="14" t="s">
        <v>159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199</v>
      </c>
      <c r="BM143" s="250" t="s">
        <v>200</v>
      </c>
    </row>
    <row r="144" s="12" customFormat="1" ht="25.92" customHeight="1">
      <c r="A144" s="12"/>
      <c r="B144" s="225"/>
      <c r="C144" s="226"/>
      <c r="D144" s="227" t="s">
        <v>85</v>
      </c>
      <c r="E144" s="228" t="s">
        <v>169</v>
      </c>
      <c r="F144" s="228" t="s">
        <v>201</v>
      </c>
      <c r="G144" s="226"/>
      <c r="H144" s="226"/>
      <c r="I144" s="229"/>
      <c r="J144" s="230">
        <f>BK144</f>
        <v>0</v>
      </c>
      <c r="K144" s="226"/>
      <c r="L144" s="231"/>
      <c r="M144" s="232"/>
      <c r="N144" s="233"/>
      <c r="O144" s="233"/>
      <c r="P144" s="234">
        <f>SUM(P145:P164)</f>
        <v>0</v>
      </c>
      <c r="Q144" s="233"/>
      <c r="R144" s="234">
        <f>SUM(R145:R164)</f>
        <v>198.65743000000001</v>
      </c>
      <c r="S144" s="233"/>
      <c r="T144" s="235">
        <f>SUM(T145:T164)</f>
        <v>0.043999999999999997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6" t="s">
        <v>21</v>
      </c>
      <c r="AT144" s="237" t="s">
        <v>85</v>
      </c>
      <c r="AU144" s="237" t="s">
        <v>86</v>
      </c>
      <c r="AY144" s="236" t="s">
        <v>159</v>
      </c>
      <c r="BK144" s="238">
        <f>SUM(BK145:BK164)</f>
        <v>0</v>
      </c>
    </row>
    <row r="145" s="2" customFormat="1">
      <c r="A145" s="37"/>
      <c r="B145" s="38"/>
      <c r="C145" s="239" t="s">
        <v>202</v>
      </c>
      <c r="D145" s="239" t="s">
        <v>160</v>
      </c>
      <c r="E145" s="240" t="s">
        <v>203</v>
      </c>
      <c r="F145" s="241" t="s">
        <v>204</v>
      </c>
      <c r="G145" s="242" t="s">
        <v>205</v>
      </c>
      <c r="H145" s="243">
        <v>3.5</v>
      </c>
      <c r="I145" s="244"/>
      <c r="J145" s="245">
        <f>ROUND(I145*H145,2)</f>
        <v>0</v>
      </c>
      <c r="K145" s="241" t="s">
        <v>164</v>
      </c>
      <c r="L145" s="40"/>
      <c r="M145" s="246" t="s">
        <v>1</v>
      </c>
      <c r="N145" s="247" t="s">
        <v>51</v>
      </c>
      <c r="O145" s="90"/>
      <c r="P145" s="248">
        <f>O145*H145</f>
        <v>0</v>
      </c>
      <c r="Q145" s="248">
        <v>0.0088000000000000005</v>
      </c>
      <c r="R145" s="248">
        <f>Q145*H145</f>
        <v>0.030800000000000001</v>
      </c>
      <c r="S145" s="248">
        <v>0</v>
      </c>
      <c r="T145" s="24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0" t="s">
        <v>165</v>
      </c>
      <c r="AT145" s="250" t="s">
        <v>160</v>
      </c>
      <c r="AU145" s="250" t="s">
        <v>21</v>
      </c>
      <c r="AY145" s="14" t="s">
        <v>159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165</v>
      </c>
      <c r="BM145" s="250" t="s">
        <v>206</v>
      </c>
    </row>
    <row r="146" s="2" customFormat="1" ht="16.5" customHeight="1">
      <c r="A146" s="37"/>
      <c r="B146" s="38"/>
      <c r="C146" s="239" t="s">
        <v>177</v>
      </c>
      <c r="D146" s="239" t="s">
        <v>160</v>
      </c>
      <c r="E146" s="240" t="s">
        <v>207</v>
      </c>
      <c r="F146" s="241" t="s">
        <v>208</v>
      </c>
      <c r="G146" s="242" t="s">
        <v>172</v>
      </c>
      <c r="H146" s="243">
        <v>240</v>
      </c>
      <c r="I146" s="244"/>
      <c r="J146" s="245">
        <f>ROUND(I146*H146,2)</f>
        <v>0</v>
      </c>
      <c r="K146" s="241" t="s">
        <v>164</v>
      </c>
      <c r="L146" s="40"/>
      <c r="M146" s="246" t="s">
        <v>1</v>
      </c>
      <c r="N146" s="247" t="s">
        <v>51</v>
      </c>
      <c r="O146" s="90"/>
      <c r="P146" s="248">
        <f>O146*H146</f>
        <v>0</v>
      </c>
      <c r="Q146" s="248">
        <v>0</v>
      </c>
      <c r="R146" s="248">
        <f>Q146*H146</f>
        <v>0</v>
      </c>
      <c r="S146" s="248">
        <v>0</v>
      </c>
      <c r="T146" s="24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0" t="s">
        <v>165</v>
      </c>
      <c r="AT146" s="250" t="s">
        <v>160</v>
      </c>
      <c r="AU146" s="250" t="s">
        <v>21</v>
      </c>
      <c r="AY146" s="14" t="s">
        <v>159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165</v>
      </c>
      <c r="BM146" s="250" t="s">
        <v>209</v>
      </c>
    </row>
    <row r="147" s="2" customFormat="1">
      <c r="A147" s="37"/>
      <c r="B147" s="38"/>
      <c r="C147" s="239" t="s">
        <v>210</v>
      </c>
      <c r="D147" s="239" t="s">
        <v>160</v>
      </c>
      <c r="E147" s="240" t="s">
        <v>211</v>
      </c>
      <c r="F147" s="241" t="s">
        <v>212</v>
      </c>
      <c r="G147" s="242" t="s">
        <v>168</v>
      </c>
      <c r="H147" s="243">
        <v>761.5</v>
      </c>
      <c r="I147" s="244"/>
      <c r="J147" s="245">
        <f>ROUND(I147*H147,2)</f>
        <v>0</v>
      </c>
      <c r="K147" s="241" t="s">
        <v>164</v>
      </c>
      <c r="L147" s="40"/>
      <c r="M147" s="246" t="s">
        <v>1</v>
      </c>
      <c r="N147" s="247" t="s">
        <v>51</v>
      </c>
      <c r="O147" s="90"/>
      <c r="P147" s="248">
        <f>O147*H147</f>
        <v>0</v>
      </c>
      <c r="Q147" s="248">
        <v>0</v>
      </c>
      <c r="R147" s="248">
        <f>Q147*H147</f>
        <v>0</v>
      </c>
      <c r="S147" s="248">
        <v>0</v>
      </c>
      <c r="T147" s="24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0" t="s">
        <v>165</v>
      </c>
      <c r="AT147" s="250" t="s">
        <v>160</v>
      </c>
      <c r="AU147" s="250" t="s">
        <v>21</v>
      </c>
      <c r="AY147" s="14" t="s">
        <v>159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165</v>
      </c>
      <c r="BM147" s="250" t="s">
        <v>213</v>
      </c>
    </row>
    <row r="148" s="2" customFormat="1">
      <c r="A148" s="37"/>
      <c r="B148" s="38"/>
      <c r="C148" s="239" t="s">
        <v>181</v>
      </c>
      <c r="D148" s="239" t="s">
        <v>160</v>
      </c>
      <c r="E148" s="240" t="s">
        <v>214</v>
      </c>
      <c r="F148" s="241" t="s">
        <v>215</v>
      </c>
      <c r="G148" s="242" t="s">
        <v>168</v>
      </c>
      <c r="H148" s="243">
        <v>761.5</v>
      </c>
      <c r="I148" s="244"/>
      <c r="J148" s="245">
        <f>ROUND(I148*H148,2)</f>
        <v>0</v>
      </c>
      <c r="K148" s="241" t="s">
        <v>164</v>
      </c>
      <c r="L148" s="40"/>
      <c r="M148" s="246" t="s">
        <v>1</v>
      </c>
      <c r="N148" s="247" t="s">
        <v>51</v>
      </c>
      <c r="O148" s="90"/>
      <c r="P148" s="248">
        <f>O148*H148</f>
        <v>0</v>
      </c>
      <c r="Q148" s="248">
        <v>0</v>
      </c>
      <c r="R148" s="248">
        <f>Q148*H148</f>
        <v>0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165</v>
      </c>
      <c r="AT148" s="250" t="s">
        <v>160</v>
      </c>
      <c r="AU148" s="250" t="s">
        <v>21</v>
      </c>
      <c r="AY148" s="14" t="s">
        <v>159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165</v>
      </c>
      <c r="BM148" s="250" t="s">
        <v>216</v>
      </c>
    </row>
    <row r="149" s="2" customFormat="1">
      <c r="A149" s="37"/>
      <c r="B149" s="38"/>
      <c r="C149" s="239" t="s">
        <v>217</v>
      </c>
      <c r="D149" s="239" t="s">
        <v>160</v>
      </c>
      <c r="E149" s="240" t="s">
        <v>218</v>
      </c>
      <c r="F149" s="241" t="s">
        <v>219</v>
      </c>
      <c r="G149" s="242" t="s">
        <v>168</v>
      </c>
      <c r="H149" s="243">
        <v>761.5</v>
      </c>
      <c r="I149" s="244"/>
      <c r="J149" s="245">
        <f>ROUND(I149*H149,2)</f>
        <v>0</v>
      </c>
      <c r="K149" s="241" t="s">
        <v>164</v>
      </c>
      <c r="L149" s="40"/>
      <c r="M149" s="246" t="s">
        <v>1</v>
      </c>
      <c r="N149" s="247" t="s">
        <v>51</v>
      </c>
      <c r="O149" s="90"/>
      <c r="P149" s="248">
        <f>O149*H149</f>
        <v>0</v>
      </c>
      <c r="Q149" s="248">
        <v>0.26000000000000001</v>
      </c>
      <c r="R149" s="248">
        <f>Q149*H149</f>
        <v>197.99000000000001</v>
      </c>
      <c r="S149" s="248">
        <v>0</v>
      </c>
      <c r="T149" s="24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0" t="s">
        <v>165</v>
      </c>
      <c r="AT149" s="250" t="s">
        <v>160</v>
      </c>
      <c r="AU149" s="250" t="s">
        <v>21</v>
      </c>
      <c r="AY149" s="14" t="s">
        <v>159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165</v>
      </c>
      <c r="BM149" s="250" t="s">
        <v>220</v>
      </c>
    </row>
    <row r="150" s="2" customFormat="1">
      <c r="A150" s="37"/>
      <c r="B150" s="38"/>
      <c r="C150" s="239" t="s">
        <v>221</v>
      </c>
      <c r="D150" s="239" t="s">
        <v>160</v>
      </c>
      <c r="E150" s="240" t="s">
        <v>222</v>
      </c>
      <c r="F150" s="241" t="s">
        <v>223</v>
      </c>
      <c r="G150" s="242" t="s">
        <v>163</v>
      </c>
      <c r="H150" s="243">
        <v>84.799999999999997</v>
      </c>
      <c r="I150" s="244"/>
      <c r="J150" s="245">
        <f>ROUND(I150*H150,2)</f>
        <v>0</v>
      </c>
      <c r="K150" s="241" t="s">
        <v>164</v>
      </c>
      <c r="L150" s="40"/>
      <c r="M150" s="246" t="s">
        <v>1</v>
      </c>
      <c r="N150" s="247" t="s">
        <v>51</v>
      </c>
      <c r="O150" s="90"/>
      <c r="P150" s="248">
        <f>O150*H150</f>
        <v>0</v>
      </c>
      <c r="Q150" s="248">
        <v>0</v>
      </c>
      <c r="R150" s="248">
        <f>Q150*H150</f>
        <v>0</v>
      </c>
      <c r="S150" s="248">
        <v>0</v>
      </c>
      <c r="T150" s="24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0" t="s">
        <v>165</v>
      </c>
      <c r="AT150" s="250" t="s">
        <v>160</v>
      </c>
      <c r="AU150" s="250" t="s">
        <v>21</v>
      </c>
      <c r="AY150" s="14" t="s">
        <v>159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21</v>
      </c>
      <c r="BK150" s="142">
        <f>ROUND(I150*H150,2)</f>
        <v>0</v>
      </c>
      <c r="BL150" s="14" t="s">
        <v>165</v>
      </c>
      <c r="BM150" s="250" t="s">
        <v>224</v>
      </c>
    </row>
    <row r="151" s="2" customFormat="1">
      <c r="A151" s="37"/>
      <c r="B151" s="38"/>
      <c r="C151" s="239" t="s">
        <v>225</v>
      </c>
      <c r="D151" s="239" t="s">
        <v>160</v>
      </c>
      <c r="E151" s="240" t="s">
        <v>226</v>
      </c>
      <c r="F151" s="241" t="s">
        <v>227</v>
      </c>
      <c r="G151" s="242" t="s">
        <v>228</v>
      </c>
      <c r="H151" s="243">
        <v>2</v>
      </c>
      <c r="I151" s="244"/>
      <c r="J151" s="245">
        <f>ROUND(I151*H151,2)</f>
        <v>0</v>
      </c>
      <c r="K151" s="241" t="s">
        <v>164</v>
      </c>
      <c r="L151" s="40"/>
      <c r="M151" s="246" t="s">
        <v>1</v>
      </c>
      <c r="N151" s="247" t="s">
        <v>51</v>
      </c>
      <c r="O151" s="90"/>
      <c r="P151" s="248">
        <f>O151*H151</f>
        <v>0</v>
      </c>
      <c r="Q151" s="248">
        <v>0.0038</v>
      </c>
      <c r="R151" s="248">
        <f>Q151*H151</f>
        <v>0.0076</v>
      </c>
      <c r="S151" s="248">
        <v>0</v>
      </c>
      <c r="T151" s="24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0" t="s">
        <v>165</v>
      </c>
      <c r="AT151" s="250" t="s">
        <v>160</v>
      </c>
      <c r="AU151" s="250" t="s">
        <v>21</v>
      </c>
      <c r="AY151" s="14" t="s">
        <v>159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165</v>
      </c>
      <c r="BM151" s="250" t="s">
        <v>229</v>
      </c>
    </row>
    <row r="152" s="2" customFormat="1" ht="21.75" customHeight="1">
      <c r="A152" s="37"/>
      <c r="B152" s="38"/>
      <c r="C152" s="239" t="s">
        <v>230</v>
      </c>
      <c r="D152" s="239" t="s">
        <v>160</v>
      </c>
      <c r="E152" s="240" t="s">
        <v>231</v>
      </c>
      <c r="F152" s="241" t="s">
        <v>232</v>
      </c>
      <c r="G152" s="242" t="s">
        <v>228</v>
      </c>
      <c r="H152" s="243">
        <v>19</v>
      </c>
      <c r="I152" s="244"/>
      <c r="J152" s="245">
        <f>ROUND(I152*H152,2)</f>
        <v>0</v>
      </c>
      <c r="K152" s="241" t="s">
        <v>164</v>
      </c>
      <c r="L152" s="40"/>
      <c r="M152" s="246" t="s">
        <v>1</v>
      </c>
      <c r="N152" s="247" t="s">
        <v>51</v>
      </c>
      <c r="O152" s="90"/>
      <c r="P152" s="248">
        <f>O152*H152</f>
        <v>0</v>
      </c>
      <c r="Q152" s="248">
        <v>0.0076</v>
      </c>
      <c r="R152" s="248">
        <f>Q152*H152</f>
        <v>0.1444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165</v>
      </c>
      <c r="AT152" s="250" t="s">
        <v>160</v>
      </c>
      <c r="AU152" s="250" t="s">
        <v>21</v>
      </c>
      <c r="AY152" s="14" t="s">
        <v>159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165</v>
      </c>
      <c r="BM152" s="250" t="s">
        <v>233</v>
      </c>
    </row>
    <row r="153" s="2" customFormat="1">
      <c r="A153" s="37"/>
      <c r="B153" s="38"/>
      <c r="C153" s="239" t="s">
        <v>7</v>
      </c>
      <c r="D153" s="239" t="s">
        <v>160</v>
      </c>
      <c r="E153" s="240" t="s">
        <v>234</v>
      </c>
      <c r="F153" s="241" t="s">
        <v>235</v>
      </c>
      <c r="G153" s="242" t="s">
        <v>168</v>
      </c>
      <c r="H153" s="243">
        <v>50</v>
      </c>
      <c r="I153" s="244"/>
      <c r="J153" s="245">
        <f>ROUND(I153*H153,2)</f>
        <v>0</v>
      </c>
      <c r="K153" s="241" t="s">
        <v>164</v>
      </c>
      <c r="L153" s="40"/>
      <c r="M153" s="246" t="s">
        <v>1</v>
      </c>
      <c r="N153" s="247" t="s">
        <v>51</v>
      </c>
      <c r="O153" s="90"/>
      <c r="P153" s="248">
        <f>O153*H153</f>
        <v>0</v>
      </c>
      <c r="Q153" s="248">
        <v>0.0019</v>
      </c>
      <c r="R153" s="248">
        <f>Q153*H153</f>
        <v>0.095000000000000001</v>
      </c>
      <c r="S153" s="248">
        <v>0</v>
      </c>
      <c r="T153" s="24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0" t="s">
        <v>165</v>
      </c>
      <c r="AT153" s="250" t="s">
        <v>160</v>
      </c>
      <c r="AU153" s="250" t="s">
        <v>21</v>
      </c>
      <c r="AY153" s="14" t="s">
        <v>159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165</v>
      </c>
      <c r="BM153" s="250" t="s">
        <v>236</v>
      </c>
    </row>
    <row r="154" s="2" customFormat="1">
      <c r="A154" s="37"/>
      <c r="B154" s="38"/>
      <c r="C154" s="239" t="s">
        <v>237</v>
      </c>
      <c r="D154" s="239" t="s">
        <v>160</v>
      </c>
      <c r="E154" s="240" t="s">
        <v>238</v>
      </c>
      <c r="F154" s="241" t="s">
        <v>239</v>
      </c>
      <c r="G154" s="242" t="s">
        <v>228</v>
      </c>
      <c r="H154" s="243">
        <v>1</v>
      </c>
      <c r="I154" s="244"/>
      <c r="J154" s="245">
        <f>ROUND(I154*H154,2)</f>
        <v>0</v>
      </c>
      <c r="K154" s="241" t="s">
        <v>164</v>
      </c>
      <c r="L154" s="40"/>
      <c r="M154" s="246" t="s">
        <v>1</v>
      </c>
      <c r="N154" s="247" t="s">
        <v>51</v>
      </c>
      <c r="O154" s="90"/>
      <c r="P154" s="248">
        <f>O154*H154</f>
        <v>0</v>
      </c>
      <c r="Q154" s="248">
        <v>0</v>
      </c>
      <c r="R154" s="248">
        <f>Q154*H154</f>
        <v>0</v>
      </c>
      <c r="S154" s="248">
        <v>0</v>
      </c>
      <c r="T154" s="24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0" t="s">
        <v>165</v>
      </c>
      <c r="AT154" s="250" t="s">
        <v>160</v>
      </c>
      <c r="AU154" s="250" t="s">
        <v>21</v>
      </c>
      <c r="AY154" s="14" t="s">
        <v>159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165</v>
      </c>
      <c r="BM154" s="250" t="s">
        <v>240</v>
      </c>
    </row>
    <row r="155" s="2" customFormat="1">
      <c r="A155" s="37"/>
      <c r="B155" s="38"/>
      <c r="C155" s="239" t="s">
        <v>241</v>
      </c>
      <c r="D155" s="239" t="s">
        <v>160</v>
      </c>
      <c r="E155" s="240" t="s">
        <v>242</v>
      </c>
      <c r="F155" s="241" t="s">
        <v>243</v>
      </c>
      <c r="G155" s="242" t="s">
        <v>228</v>
      </c>
      <c r="H155" s="243">
        <v>1</v>
      </c>
      <c r="I155" s="244"/>
      <c r="J155" s="245">
        <f>ROUND(I155*H155,2)</f>
        <v>0</v>
      </c>
      <c r="K155" s="241" t="s">
        <v>164</v>
      </c>
      <c r="L155" s="40"/>
      <c r="M155" s="246" t="s">
        <v>1</v>
      </c>
      <c r="N155" s="247" t="s">
        <v>51</v>
      </c>
      <c r="O155" s="90"/>
      <c r="P155" s="248">
        <f>O155*H155</f>
        <v>0</v>
      </c>
      <c r="Q155" s="248">
        <v>0.37640000000000001</v>
      </c>
      <c r="R155" s="248">
        <f>Q155*H155</f>
        <v>0.37640000000000001</v>
      </c>
      <c r="S155" s="248">
        <v>0</v>
      </c>
      <c r="T155" s="24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0" t="s">
        <v>165</v>
      </c>
      <c r="AT155" s="250" t="s">
        <v>160</v>
      </c>
      <c r="AU155" s="250" t="s">
        <v>21</v>
      </c>
      <c r="AY155" s="14" t="s">
        <v>159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165</v>
      </c>
      <c r="BM155" s="250" t="s">
        <v>195</v>
      </c>
    </row>
    <row r="156" s="2" customFormat="1">
      <c r="A156" s="37"/>
      <c r="B156" s="38"/>
      <c r="C156" s="239" t="s">
        <v>244</v>
      </c>
      <c r="D156" s="239" t="s">
        <v>160</v>
      </c>
      <c r="E156" s="240" t="s">
        <v>245</v>
      </c>
      <c r="F156" s="241" t="s">
        <v>246</v>
      </c>
      <c r="G156" s="242" t="s">
        <v>228</v>
      </c>
      <c r="H156" s="243">
        <v>1</v>
      </c>
      <c r="I156" s="244"/>
      <c r="J156" s="245">
        <f>ROUND(I156*H156,2)</f>
        <v>0</v>
      </c>
      <c r="K156" s="241" t="s">
        <v>164</v>
      </c>
      <c r="L156" s="40"/>
      <c r="M156" s="246" t="s">
        <v>1</v>
      </c>
      <c r="N156" s="247" t="s">
        <v>51</v>
      </c>
      <c r="O156" s="90"/>
      <c r="P156" s="248">
        <f>O156*H156</f>
        <v>0</v>
      </c>
      <c r="Q156" s="248">
        <v>0.00012</v>
      </c>
      <c r="R156" s="248">
        <f>Q156*H156</f>
        <v>0.00012</v>
      </c>
      <c r="S156" s="248">
        <v>0</v>
      </c>
      <c r="T156" s="24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0" t="s">
        <v>165</v>
      </c>
      <c r="AT156" s="250" t="s">
        <v>160</v>
      </c>
      <c r="AU156" s="250" t="s">
        <v>21</v>
      </c>
      <c r="AY156" s="14" t="s">
        <v>159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165</v>
      </c>
      <c r="BM156" s="250" t="s">
        <v>247</v>
      </c>
    </row>
    <row r="157" s="2" customFormat="1">
      <c r="A157" s="37"/>
      <c r="B157" s="38"/>
      <c r="C157" s="239" t="s">
        <v>248</v>
      </c>
      <c r="D157" s="239" t="s">
        <v>160</v>
      </c>
      <c r="E157" s="240" t="s">
        <v>249</v>
      </c>
      <c r="F157" s="241" t="s">
        <v>250</v>
      </c>
      <c r="G157" s="242" t="s">
        <v>163</v>
      </c>
      <c r="H157" s="243">
        <v>11</v>
      </c>
      <c r="I157" s="244"/>
      <c r="J157" s="245">
        <f>ROUND(I157*H157,2)</f>
        <v>0</v>
      </c>
      <c r="K157" s="241" t="s">
        <v>164</v>
      </c>
      <c r="L157" s="40"/>
      <c r="M157" s="246" t="s">
        <v>1</v>
      </c>
      <c r="N157" s="247" t="s">
        <v>51</v>
      </c>
      <c r="O157" s="90"/>
      <c r="P157" s="248">
        <f>O157*H157</f>
        <v>0</v>
      </c>
      <c r="Q157" s="248">
        <v>0</v>
      </c>
      <c r="R157" s="248">
        <f>Q157*H157</f>
        <v>0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165</v>
      </c>
      <c r="AT157" s="250" t="s">
        <v>160</v>
      </c>
      <c r="AU157" s="250" t="s">
        <v>21</v>
      </c>
      <c r="AY157" s="14" t="s">
        <v>159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165</v>
      </c>
      <c r="BM157" s="250" t="s">
        <v>251</v>
      </c>
    </row>
    <row r="158" s="2" customFormat="1">
      <c r="A158" s="37"/>
      <c r="B158" s="38"/>
      <c r="C158" s="239" t="s">
        <v>252</v>
      </c>
      <c r="D158" s="239" t="s">
        <v>160</v>
      </c>
      <c r="E158" s="240" t="s">
        <v>253</v>
      </c>
      <c r="F158" s="241" t="s">
        <v>254</v>
      </c>
      <c r="G158" s="242" t="s">
        <v>228</v>
      </c>
      <c r="H158" s="243">
        <v>2</v>
      </c>
      <c r="I158" s="244"/>
      <c r="J158" s="245">
        <f>ROUND(I158*H158,2)</f>
        <v>0</v>
      </c>
      <c r="K158" s="241" t="s">
        <v>164</v>
      </c>
      <c r="L158" s="40"/>
      <c r="M158" s="246" t="s">
        <v>1</v>
      </c>
      <c r="N158" s="247" t="s">
        <v>51</v>
      </c>
      <c r="O158" s="90"/>
      <c r="P158" s="248">
        <f>O158*H158</f>
        <v>0</v>
      </c>
      <c r="Q158" s="248">
        <v>0</v>
      </c>
      <c r="R158" s="248">
        <f>Q158*H158</f>
        <v>0</v>
      </c>
      <c r="S158" s="248">
        <v>0.021999999999999999</v>
      </c>
      <c r="T158" s="249">
        <f>S158*H158</f>
        <v>0.043999999999999997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165</v>
      </c>
      <c r="AT158" s="250" t="s">
        <v>160</v>
      </c>
      <c r="AU158" s="250" t="s">
        <v>21</v>
      </c>
      <c r="AY158" s="14" t="s">
        <v>159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165</v>
      </c>
      <c r="BM158" s="250" t="s">
        <v>255</v>
      </c>
    </row>
    <row r="159" s="2" customFormat="1">
      <c r="A159" s="37"/>
      <c r="B159" s="38"/>
      <c r="C159" s="239" t="s">
        <v>256</v>
      </c>
      <c r="D159" s="239" t="s">
        <v>160</v>
      </c>
      <c r="E159" s="240" t="s">
        <v>257</v>
      </c>
      <c r="F159" s="241" t="s">
        <v>258</v>
      </c>
      <c r="G159" s="242" t="s">
        <v>168</v>
      </c>
      <c r="H159" s="243">
        <v>2</v>
      </c>
      <c r="I159" s="244"/>
      <c r="J159" s="245">
        <f>ROUND(I159*H159,2)</f>
        <v>0</v>
      </c>
      <c r="K159" s="241" t="s">
        <v>164</v>
      </c>
      <c r="L159" s="40"/>
      <c r="M159" s="246" t="s">
        <v>1</v>
      </c>
      <c r="N159" s="247" t="s">
        <v>51</v>
      </c>
      <c r="O159" s="90"/>
      <c r="P159" s="248">
        <f>O159*H159</f>
        <v>0</v>
      </c>
      <c r="Q159" s="248">
        <v>0</v>
      </c>
      <c r="R159" s="248">
        <f>Q159*H159</f>
        <v>0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165</v>
      </c>
      <c r="AT159" s="250" t="s">
        <v>160</v>
      </c>
      <c r="AU159" s="250" t="s">
        <v>21</v>
      </c>
      <c r="AY159" s="14" t="s">
        <v>159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165</v>
      </c>
      <c r="BM159" s="250" t="s">
        <v>259</v>
      </c>
    </row>
    <row r="160" s="2" customFormat="1" ht="16.5" customHeight="1">
      <c r="A160" s="37"/>
      <c r="B160" s="38"/>
      <c r="C160" s="251" t="s">
        <v>260</v>
      </c>
      <c r="D160" s="251" t="s">
        <v>187</v>
      </c>
      <c r="E160" s="252" t="s">
        <v>261</v>
      </c>
      <c r="F160" s="253" t="s">
        <v>262</v>
      </c>
      <c r="G160" s="254" t="s">
        <v>168</v>
      </c>
      <c r="H160" s="255">
        <v>2</v>
      </c>
      <c r="I160" s="256"/>
      <c r="J160" s="257">
        <f>ROUND(I160*H160,2)</f>
        <v>0</v>
      </c>
      <c r="K160" s="253" t="s">
        <v>164</v>
      </c>
      <c r="L160" s="258"/>
      <c r="M160" s="259" t="s">
        <v>1</v>
      </c>
      <c r="N160" s="260" t="s">
        <v>51</v>
      </c>
      <c r="O160" s="90"/>
      <c r="P160" s="248">
        <f>O160*H160</f>
        <v>0</v>
      </c>
      <c r="Q160" s="248">
        <v>0.0013500000000000001</v>
      </c>
      <c r="R160" s="248">
        <f>Q160*H160</f>
        <v>0.0027000000000000001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173</v>
      </c>
      <c r="AT160" s="250" t="s">
        <v>187</v>
      </c>
      <c r="AU160" s="250" t="s">
        <v>21</v>
      </c>
      <c r="AY160" s="14" t="s">
        <v>159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165</v>
      </c>
      <c r="BM160" s="250" t="s">
        <v>263</v>
      </c>
    </row>
    <row r="161" s="2" customFormat="1" ht="16.5" customHeight="1">
      <c r="A161" s="37"/>
      <c r="B161" s="38"/>
      <c r="C161" s="251" t="s">
        <v>264</v>
      </c>
      <c r="D161" s="251" t="s">
        <v>187</v>
      </c>
      <c r="E161" s="252" t="s">
        <v>265</v>
      </c>
      <c r="F161" s="253" t="s">
        <v>266</v>
      </c>
      <c r="G161" s="254" t="s">
        <v>267</v>
      </c>
      <c r="H161" s="255">
        <v>3</v>
      </c>
      <c r="I161" s="256"/>
      <c r="J161" s="257">
        <f>ROUND(I161*H161,2)</f>
        <v>0</v>
      </c>
      <c r="K161" s="253" t="s">
        <v>164</v>
      </c>
      <c r="L161" s="258"/>
      <c r="M161" s="259" t="s">
        <v>1</v>
      </c>
      <c r="N161" s="260" t="s">
        <v>51</v>
      </c>
      <c r="O161" s="90"/>
      <c r="P161" s="248">
        <f>O161*H161</f>
        <v>0</v>
      </c>
      <c r="Q161" s="248">
        <v>0.00107</v>
      </c>
      <c r="R161" s="248">
        <f>Q161*H161</f>
        <v>0.0032100000000000002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199</v>
      </c>
      <c r="AT161" s="250" t="s">
        <v>187</v>
      </c>
      <c r="AU161" s="250" t="s">
        <v>21</v>
      </c>
      <c r="AY161" s="14" t="s">
        <v>159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199</v>
      </c>
      <c r="BM161" s="250" t="s">
        <v>268</v>
      </c>
    </row>
    <row r="162" s="2" customFormat="1" ht="16.5" customHeight="1">
      <c r="A162" s="37"/>
      <c r="B162" s="38"/>
      <c r="C162" s="239" t="s">
        <v>269</v>
      </c>
      <c r="D162" s="239" t="s">
        <v>160</v>
      </c>
      <c r="E162" s="240" t="s">
        <v>270</v>
      </c>
      <c r="F162" s="241" t="s">
        <v>271</v>
      </c>
      <c r="G162" s="242" t="s">
        <v>172</v>
      </c>
      <c r="H162" s="243">
        <v>240</v>
      </c>
      <c r="I162" s="244"/>
      <c r="J162" s="245">
        <f>ROUND(I162*H162,2)</f>
        <v>0</v>
      </c>
      <c r="K162" s="241" t="s">
        <v>164</v>
      </c>
      <c r="L162" s="40"/>
      <c r="M162" s="246" t="s">
        <v>1</v>
      </c>
      <c r="N162" s="247" t="s">
        <v>51</v>
      </c>
      <c r="O162" s="90"/>
      <c r="P162" s="248">
        <f>O162*H162</f>
        <v>0</v>
      </c>
      <c r="Q162" s="248">
        <v>0</v>
      </c>
      <c r="R162" s="248">
        <f>Q162*H162</f>
        <v>0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165</v>
      </c>
      <c r="AT162" s="250" t="s">
        <v>160</v>
      </c>
      <c r="AU162" s="250" t="s">
        <v>21</v>
      </c>
      <c r="AY162" s="14" t="s">
        <v>159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165</v>
      </c>
      <c r="BM162" s="250" t="s">
        <v>272</v>
      </c>
    </row>
    <row r="163" s="2" customFormat="1" ht="16.5" customHeight="1">
      <c r="A163" s="37"/>
      <c r="B163" s="38"/>
      <c r="C163" s="239" t="s">
        <v>273</v>
      </c>
      <c r="D163" s="239" t="s">
        <v>160</v>
      </c>
      <c r="E163" s="240" t="s">
        <v>274</v>
      </c>
      <c r="F163" s="241" t="s">
        <v>275</v>
      </c>
      <c r="G163" s="242" t="s">
        <v>172</v>
      </c>
      <c r="H163" s="243">
        <v>240</v>
      </c>
      <c r="I163" s="244"/>
      <c r="J163" s="245">
        <f>ROUND(I163*H163,2)</f>
        <v>0</v>
      </c>
      <c r="K163" s="241" t="s">
        <v>164</v>
      </c>
      <c r="L163" s="40"/>
      <c r="M163" s="246" t="s">
        <v>1</v>
      </c>
      <c r="N163" s="247" t="s">
        <v>51</v>
      </c>
      <c r="O163" s="90"/>
      <c r="P163" s="248">
        <f>O163*H163</f>
        <v>0</v>
      </c>
      <c r="Q163" s="248">
        <v>3.0000000000000001E-05</v>
      </c>
      <c r="R163" s="248">
        <f>Q163*H163</f>
        <v>0.0071999999999999998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165</v>
      </c>
      <c r="AT163" s="250" t="s">
        <v>160</v>
      </c>
      <c r="AU163" s="250" t="s">
        <v>21</v>
      </c>
      <c r="AY163" s="14" t="s">
        <v>159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165</v>
      </c>
      <c r="BM163" s="250" t="s">
        <v>276</v>
      </c>
    </row>
    <row r="164" s="2" customFormat="1" ht="16.5" customHeight="1">
      <c r="A164" s="37"/>
      <c r="B164" s="38"/>
      <c r="C164" s="251" t="s">
        <v>277</v>
      </c>
      <c r="D164" s="251" t="s">
        <v>187</v>
      </c>
      <c r="E164" s="252" t="s">
        <v>278</v>
      </c>
      <c r="F164" s="253" t="s">
        <v>279</v>
      </c>
      <c r="G164" s="254" t="s">
        <v>280</v>
      </c>
      <c r="H164" s="255">
        <v>12</v>
      </c>
      <c r="I164" s="256"/>
      <c r="J164" s="257">
        <f>ROUND(I164*H164,2)</f>
        <v>0</v>
      </c>
      <c r="K164" s="253" t="s">
        <v>164</v>
      </c>
      <c r="L164" s="258"/>
      <c r="M164" s="259" t="s">
        <v>1</v>
      </c>
      <c r="N164" s="260" t="s">
        <v>51</v>
      </c>
      <c r="O164" s="90"/>
      <c r="P164" s="248">
        <f>O164*H164</f>
        <v>0</v>
      </c>
      <c r="Q164" s="248">
        <v>0</v>
      </c>
      <c r="R164" s="248">
        <f>Q164*H164</f>
        <v>0</v>
      </c>
      <c r="S164" s="248">
        <v>0</v>
      </c>
      <c r="T164" s="24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0" t="s">
        <v>173</v>
      </c>
      <c r="AT164" s="250" t="s">
        <v>187</v>
      </c>
      <c r="AU164" s="250" t="s">
        <v>21</v>
      </c>
      <c r="AY164" s="14" t="s">
        <v>159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165</v>
      </c>
      <c r="BM164" s="250" t="s">
        <v>281</v>
      </c>
    </row>
    <row r="165" s="12" customFormat="1" ht="25.92" customHeight="1">
      <c r="A165" s="12"/>
      <c r="B165" s="225"/>
      <c r="C165" s="226"/>
      <c r="D165" s="227" t="s">
        <v>85</v>
      </c>
      <c r="E165" s="228" t="s">
        <v>282</v>
      </c>
      <c r="F165" s="228" t="s">
        <v>283</v>
      </c>
      <c r="G165" s="226"/>
      <c r="H165" s="226"/>
      <c r="I165" s="229"/>
      <c r="J165" s="230">
        <f>BK165</f>
        <v>0</v>
      </c>
      <c r="K165" s="226"/>
      <c r="L165" s="231"/>
      <c r="M165" s="232"/>
      <c r="N165" s="233"/>
      <c r="O165" s="233"/>
      <c r="P165" s="234">
        <f>SUM(P166:P173)</f>
        <v>0</v>
      </c>
      <c r="Q165" s="233"/>
      <c r="R165" s="234">
        <f>SUM(R166:R173)</f>
        <v>0</v>
      </c>
      <c r="S165" s="233"/>
      <c r="T165" s="235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6" t="s">
        <v>21</v>
      </c>
      <c r="AT165" s="237" t="s">
        <v>85</v>
      </c>
      <c r="AU165" s="237" t="s">
        <v>86</v>
      </c>
      <c r="AY165" s="236" t="s">
        <v>159</v>
      </c>
      <c r="BK165" s="238">
        <f>SUM(BK166:BK173)</f>
        <v>0</v>
      </c>
    </row>
    <row r="166" s="2" customFormat="1">
      <c r="A166" s="37"/>
      <c r="B166" s="38"/>
      <c r="C166" s="239" t="s">
        <v>284</v>
      </c>
      <c r="D166" s="239" t="s">
        <v>160</v>
      </c>
      <c r="E166" s="240" t="s">
        <v>285</v>
      </c>
      <c r="F166" s="241" t="s">
        <v>286</v>
      </c>
      <c r="G166" s="242" t="s">
        <v>190</v>
      </c>
      <c r="H166" s="243">
        <v>166.73500000000001</v>
      </c>
      <c r="I166" s="244"/>
      <c r="J166" s="245">
        <f>ROUND(I166*H166,2)</f>
        <v>0</v>
      </c>
      <c r="K166" s="241" t="s">
        <v>164</v>
      </c>
      <c r="L166" s="40"/>
      <c r="M166" s="246" t="s">
        <v>1</v>
      </c>
      <c r="N166" s="247" t="s">
        <v>51</v>
      </c>
      <c r="O166" s="90"/>
      <c r="P166" s="248">
        <f>O166*H166</f>
        <v>0</v>
      </c>
      <c r="Q166" s="248">
        <v>0</v>
      </c>
      <c r="R166" s="248">
        <f>Q166*H166</f>
        <v>0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165</v>
      </c>
      <c r="AT166" s="250" t="s">
        <v>160</v>
      </c>
      <c r="AU166" s="250" t="s">
        <v>21</v>
      </c>
      <c r="AY166" s="14" t="s">
        <v>159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165</v>
      </c>
      <c r="BM166" s="250" t="s">
        <v>287</v>
      </c>
    </row>
    <row r="167" s="2" customFormat="1" ht="33" customHeight="1">
      <c r="A167" s="37"/>
      <c r="B167" s="38"/>
      <c r="C167" s="239" t="s">
        <v>288</v>
      </c>
      <c r="D167" s="239" t="s">
        <v>160</v>
      </c>
      <c r="E167" s="240" t="s">
        <v>289</v>
      </c>
      <c r="F167" s="241" t="s">
        <v>290</v>
      </c>
      <c r="G167" s="242" t="s">
        <v>190</v>
      </c>
      <c r="H167" s="243">
        <v>166.73500000000001</v>
      </c>
      <c r="I167" s="244"/>
      <c r="J167" s="245">
        <f>ROUND(I167*H167,2)</f>
        <v>0</v>
      </c>
      <c r="K167" s="241" t="s">
        <v>164</v>
      </c>
      <c r="L167" s="40"/>
      <c r="M167" s="246" t="s">
        <v>1</v>
      </c>
      <c r="N167" s="247" t="s">
        <v>51</v>
      </c>
      <c r="O167" s="90"/>
      <c r="P167" s="248">
        <f>O167*H167</f>
        <v>0</v>
      </c>
      <c r="Q167" s="248">
        <v>0</v>
      </c>
      <c r="R167" s="248">
        <f>Q167*H167</f>
        <v>0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165</v>
      </c>
      <c r="AT167" s="250" t="s">
        <v>160</v>
      </c>
      <c r="AU167" s="250" t="s">
        <v>21</v>
      </c>
      <c r="AY167" s="14" t="s">
        <v>159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165</v>
      </c>
      <c r="BM167" s="250" t="s">
        <v>291</v>
      </c>
    </row>
    <row r="168" s="2" customFormat="1">
      <c r="A168" s="37"/>
      <c r="B168" s="38"/>
      <c r="C168" s="239" t="s">
        <v>292</v>
      </c>
      <c r="D168" s="239" t="s">
        <v>160</v>
      </c>
      <c r="E168" s="240" t="s">
        <v>293</v>
      </c>
      <c r="F168" s="241" t="s">
        <v>294</v>
      </c>
      <c r="G168" s="242" t="s">
        <v>190</v>
      </c>
      <c r="H168" s="243">
        <v>3001.23</v>
      </c>
      <c r="I168" s="244"/>
      <c r="J168" s="245">
        <f>ROUND(I168*H168,2)</f>
        <v>0</v>
      </c>
      <c r="K168" s="241" t="s">
        <v>164</v>
      </c>
      <c r="L168" s="40"/>
      <c r="M168" s="246" t="s">
        <v>1</v>
      </c>
      <c r="N168" s="247" t="s">
        <v>51</v>
      </c>
      <c r="O168" s="90"/>
      <c r="P168" s="248">
        <f>O168*H168</f>
        <v>0</v>
      </c>
      <c r="Q168" s="248">
        <v>0</v>
      </c>
      <c r="R168" s="248">
        <f>Q168*H168</f>
        <v>0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165</v>
      </c>
      <c r="AT168" s="250" t="s">
        <v>160</v>
      </c>
      <c r="AU168" s="250" t="s">
        <v>21</v>
      </c>
      <c r="AY168" s="14" t="s">
        <v>159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165</v>
      </c>
      <c r="BM168" s="250" t="s">
        <v>295</v>
      </c>
    </row>
    <row r="169" s="2" customFormat="1">
      <c r="A169" s="37"/>
      <c r="B169" s="38"/>
      <c r="C169" s="239" t="s">
        <v>296</v>
      </c>
      <c r="D169" s="239" t="s">
        <v>160</v>
      </c>
      <c r="E169" s="240" t="s">
        <v>297</v>
      </c>
      <c r="F169" s="241" t="s">
        <v>298</v>
      </c>
      <c r="G169" s="242" t="s">
        <v>190</v>
      </c>
      <c r="H169" s="243">
        <v>166.73500000000001</v>
      </c>
      <c r="I169" s="244"/>
      <c r="J169" s="245">
        <f>ROUND(I169*H169,2)</f>
        <v>0</v>
      </c>
      <c r="K169" s="241" t="s">
        <v>164</v>
      </c>
      <c r="L169" s="40"/>
      <c r="M169" s="246" t="s">
        <v>1</v>
      </c>
      <c r="N169" s="247" t="s">
        <v>51</v>
      </c>
      <c r="O169" s="90"/>
      <c r="P169" s="248">
        <f>O169*H169</f>
        <v>0</v>
      </c>
      <c r="Q169" s="248">
        <v>0</v>
      </c>
      <c r="R169" s="248">
        <f>Q169*H169</f>
        <v>0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165</v>
      </c>
      <c r="AT169" s="250" t="s">
        <v>160</v>
      </c>
      <c r="AU169" s="250" t="s">
        <v>21</v>
      </c>
      <c r="AY169" s="14" t="s">
        <v>159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165</v>
      </c>
      <c r="BM169" s="250" t="s">
        <v>299</v>
      </c>
    </row>
    <row r="170" s="2" customFormat="1">
      <c r="A170" s="37"/>
      <c r="B170" s="38"/>
      <c r="C170" s="239" t="s">
        <v>300</v>
      </c>
      <c r="D170" s="239" t="s">
        <v>160</v>
      </c>
      <c r="E170" s="240" t="s">
        <v>285</v>
      </c>
      <c r="F170" s="241" t="s">
        <v>286</v>
      </c>
      <c r="G170" s="242" t="s">
        <v>190</v>
      </c>
      <c r="H170" s="243">
        <v>27.5</v>
      </c>
      <c r="I170" s="244"/>
      <c r="J170" s="245">
        <f>ROUND(I170*H170,2)</f>
        <v>0</v>
      </c>
      <c r="K170" s="241" t="s">
        <v>164</v>
      </c>
      <c r="L170" s="40"/>
      <c r="M170" s="246" t="s">
        <v>1</v>
      </c>
      <c r="N170" s="247" t="s">
        <v>51</v>
      </c>
      <c r="O170" s="90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165</v>
      </c>
      <c r="AT170" s="250" t="s">
        <v>160</v>
      </c>
      <c r="AU170" s="250" t="s">
        <v>21</v>
      </c>
      <c r="AY170" s="14" t="s">
        <v>159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21</v>
      </c>
      <c r="BK170" s="142">
        <f>ROUND(I170*H170,2)</f>
        <v>0</v>
      </c>
      <c r="BL170" s="14" t="s">
        <v>165</v>
      </c>
      <c r="BM170" s="250" t="s">
        <v>301</v>
      </c>
    </row>
    <row r="171" s="2" customFormat="1" ht="33" customHeight="1">
      <c r="A171" s="37"/>
      <c r="B171" s="38"/>
      <c r="C171" s="239" t="s">
        <v>302</v>
      </c>
      <c r="D171" s="239" t="s">
        <v>160</v>
      </c>
      <c r="E171" s="240" t="s">
        <v>289</v>
      </c>
      <c r="F171" s="241" t="s">
        <v>290</v>
      </c>
      <c r="G171" s="242" t="s">
        <v>190</v>
      </c>
      <c r="H171" s="243">
        <v>27.5</v>
      </c>
      <c r="I171" s="244"/>
      <c r="J171" s="245">
        <f>ROUND(I171*H171,2)</f>
        <v>0</v>
      </c>
      <c r="K171" s="241" t="s">
        <v>164</v>
      </c>
      <c r="L171" s="40"/>
      <c r="M171" s="246" t="s">
        <v>1</v>
      </c>
      <c r="N171" s="247" t="s">
        <v>51</v>
      </c>
      <c r="O171" s="90"/>
      <c r="P171" s="248">
        <f>O171*H171</f>
        <v>0</v>
      </c>
      <c r="Q171" s="248">
        <v>0</v>
      </c>
      <c r="R171" s="248">
        <f>Q171*H171</f>
        <v>0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165</v>
      </c>
      <c r="AT171" s="250" t="s">
        <v>160</v>
      </c>
      <c r="AU171" s="250" t="s">
        <v>21</v>
      </c>
      <c r="AY171" s="14" t="s">
        <v>159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21</v>
      </c>
      <c r="BK171" s="142">
        <f>ROUND(I171*H171,2)</f>
        <v>0</v>
      </c>
      <c r="BL171" s="14" t="s">
        <v>165</v>
      </c>
      <c r="BM171" s="250" t="s">
        <v>303</v>
      </c>
    </row>
    <row r="172" s="2" customFormat="1">
      <c r="A172" s="37"/>
      <c r="B172" s="38"/>
      <c r="C172" s="239" t="s">
        <v>304</v>
      </c>
      <c r="D172" s="239" t="s">
        <v>160</v>
      </c>
      <c r="E172" s="240" t="s">
        <v>293</v>
      </c>
      <c r="F172" s="241" t="s">
        <v>294</v>
      </c>
      <c r="G172" s="242" t="s">
        <v>190</v>
      </c>
      <c r="H172" s="243">
        <v>198</v>
      </c>
      <c r="I172" s="244"/>
      <c r="J172" s="245">
        <f>ROUND(I172*H172,2)</f>
        <v>0</v>
      </c>
      <c r="K172" s="241" t="s">
        <v>164</v>
      </c>
      <c r="L172" s="40"/>
      <c r="M172" s="246" t="s">
        <v>1</v>
      </c>
      <c r="N172" s="247" t="s">
        <v>51</v>
      </c>
      <c r="O172" s="90"/>
      <c r="P172" s="248">
        <f>O172*H172</f>
        <v>0</v>
      </c>
      <c r="Q172" s="248">
        <v>0</v>
      </c>
      <c r="R172" s="248">
        <f>Q172*H172</f>
        <v>0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165</v>
      </c>
      <c r="AT172" s="250" t="s">
        <v>160</v>
      </c>
      <c r="AU172" s="250" t="s">
        <v>21</v>
      </c>
      <c r="AY172" s="14" t="s">
        <v>159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165</v>
      </c>
      <c r="BM172" s="250" t="s">
        <v>305</v>
      </c>
    </row>
    <row r="173" s="2" customFormat="1">
      <c r="A173" s="37"/>
      <c r="B173" s="38"/>
      <c r="C173" s="239" t="s">
        <v>206</v>
      </c>
      <c r="D173" s="239" t="s">
        <v>160</v>
      </c>
      <c r="E173" s="240" t="s">
        <v>306</v>
      </c>
      <c r="F173" s="241" t="s">
        <v>307</v>
      </c>
      <c r="G173" s="242" t="s">
        <v>190</v>
      </c>
      <c r="H173" s="243">
        <v>27.5</v>
      </c>
      <c r="I173" s="244"/>
      <c r="J173" s="245">
        <f>ROUND(I173*H173,2)</f>
        <v>0</v>
      </c>
      <c r="K173" s="241" t="s">
        <v>164</v>
      </c>
      <c r="L173" s="40"/>
      <c r="M173" s="246" t="s">
        <v>1</v>
      </c>
      <c r="N173" s="247" t="s">
        <v>51</v>
      </c>
      <c r="O173" s="90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165</v>
      </c>
      <c r="AT173" s="250" t="s">
        <v>160</v>
      </c>
      <c r="AU173" s="250" t="s">
        <v>21</v>
      </c>
      <c r="AY173" s="14" t="s">
        <v>159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165</v>
      </c>
      <c r="BM173" s="250" t="s">
        <v>308</v>
      </c>
    </row>
    <row r="174" s="12" customFormat="1" ht="25.92" customHeight="1">
      <c r="A174" s="12"/>
      <c r="B174" s="225"/>
      <c r="C174" s="226"/>
      <c r="D174" s="227" t="s">
        <v>85</v>
      </c>
      <c r="E174" s="228" t="s">
        <v>309</v>
      </c>
      <c r="F174" s="228" t="s">
        <v>310</v>
      </c>
      <c r="G174" s="226"/>
      <c r="H174" s="226"/>
      <c r="I174" s="229"/>
      <c r="J174" s="230">
        <f>BK174</f>
        <v>0</v>
      </c>
      <c r="K174" s="226"/>
      <c r="L174" s="231"/>
      <c r="M174" s="232"/>
      <c r="N174" s="233"/>
      <c r="O174" s="233"/>
      <c r="P174" s="234">
        <f>P175</f>
        <v>0</v>
      </c>
      <c r="Q174" s="233"/>
      <c r="R174" s="234">
        <f>R175</f>
        <v>1.91052</v>
      </c>
      <c r="S174" s="233"/>
      <c r="T174" s="235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6" t="s">
        <v>21</v>
      </c>
      <c r="AT174" s="237" t="s">
        <v>85</v>
      </c>
      <c r="AU174" s="237" t="s">
        <v>86</v>
      </c>
      <c r="AY174" s="236" t="s">
        <v>159</v>
      </c>
      <c r="BK174" s="238">
        <f>BK175</f>
        <v>0</v>
      </c>
    </row>
    <row r="175" s="12" customFormat="1" ht="22.8" customHeight="1">
      <c r="A175" s="12"/>
      <c r="B175" s="225"/>
      <c r="C175" s="226"/>
      <c r="D175" s="227" t="s">
        <v>85</v>
      </c>
      <c r="E175" s="261" t="s">
        <v>178</v>
      </c>
      <c r="F175" s="261" t="s">
        <v>311</v>
      </c>
      <c r="G175" s="226"/>
      <c r="H175" s="226"/>
      <c r="I175" s="229"/>
      <c r="J175" s="262">
        <f>BK175</f>
        <v>0</v>
      </c>
      <c r="K175" s="226"/>
      <c r="L175" s="231"/>
      <c r="M175" s="232"/>
      <c r="N175" s="233"/>
      <c r="O175" s="233"/>
      <c r="P175" s="234">
        <f>SUM(P176:P177)</f>
        <v>0</v>
      </c>
      <c r="Q175" s="233"/>
      <c r="R175" s="234">
        <f>SUM(R176:R177)</f>
        <v>1.91052</v>
      </c>
      <c r="S175" s="233"/>
      <c r="T175" s="235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6" t="s">
        <v>21</v>
      </c>
      <c r="AT175" s="237" t="s">
        <v>85</v>
      </c>
      <c r="AU175" s="237" t="s">
        <v>21</v>
      </c>
      <c r="AY175" s="236" t="s">
        <v>159</v>
      </c>
      <c r="BK175" s="238">
        <f>SUM(BK176:BK177)</f>
        <v>0</v>
      </c>
    </row>
    <row r="176" s="2" customFormat="1">
      <c r="A176" s="37"/>
      <c r="B176" s="38"/>
      <c r="C176" s="239" t="s">
        <v>312</v>
      </c>
      <c r="D176" s="239" t="s">
        <v>160</v>
      </c>
      <c r="E176" s="240" t="s">
        <v>313</v>
      </c>
      <c r="F176" s="241" t="s">
        <v>314</v>
      </c>
      <c r="G176" s="242" t="s">
        <v>172</v>
      </c>
      <c r="H176" s="243">
        <v>4</v>
      </c>
      <c r="I176" s="244"/>
      <c r="J176" s="245">
        <f>ROUND(I176*H176,2)</f>
        <v>0</v>
      </c>
      <c r="K176" s="241" t="s">
        <v>164</v>
      </c>
      <c r="L176" s="40"/>
      <c r="M176" s="246" t="s">
        <v>1</v>
      </c>
      <c r="N176" s="247" t="s">
        <v>51</v>
      </c>
      <c r="O176" s="90"/>
      <c r="P176" s="248">
        <f>O176*H176</f>
        <v>0</v>
      </c>
      <c r="Q176" s="248">
        <v>0.34562999999999999</v>
      </c>
      <c r="R176" s="248">
        <f>Q176*H176</f>
        <v>1.38252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165</v>
      </c>
      <c r="AT176" s="250" t="s">
        <v>160</v>
      </c>
      <c r="AU176" s="250" t="s">
        <v>95</v>
      </c>
      <c r="AY176" s="14" t="s">
        <v>159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165</v>
      </c>
      <c r="BM176" s="250" t="s">
        <v>315</v>
      </c>
    </row>
    <row r="177" s="2" customFormat="1" ht="16.5" customHeight="1">
      <c r="A177" s="37"/>
      <c r="B177" s="38"/>
      <c r="C177" s="251" t="s">
        <v>209</v>
      </c>
      <c r="D177" s="251" t="s">
        <v>187</v>
      </c>
      <c r="E177" s="252" t="s">
        <v>316</v>
      </c>
      <c r="F177" s="253" t="s">
        <v>317</v>
      </c>
      <c r="G177" s="254" t="s">
        <v>172</v>
      </c>
      <c r="H177" s="255">
        <v>4</v>
      </c>
      <c r="I177" s="256"/>
      <c r="J177" s="257">
        <f>ROUND(I177*H177,2)</f>
        <v>0</v>
      </c>
      <c r="K177" s="253" t="s">
        <v>164</v>
      </c>
      <c r="L177" s="258"/>
      <c r="M177" s="263" t="s">
        <v>1</v>
      </c>
      <c r="N177" s="264" t="s">
        <v>51</v>
      </c>
      <c r="O177" s="265"/>
      <c r="P177" s="266">
        <f>O177*H177</f>
        <v>0</v>
      </c>
      <c r="Q177" s="266">
        <v>0.13200000000000001</v>
      </c>
      <c r="R177" s="266">
        <f>Q177*H177</f>
        <v>0.52800000000000002</v>
      </c>
      <c r="S177" s="266">
        <v>0</v>
      </c>
      <c r="T177" s="26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173</v>
      </c>
      <c r="AT177" s="250" t="s">
        <v>187</v>
      </c>
      <c r="AU177" s="250" t="s">
        <v>95</v>
      </c>
      <c r="AY177" s="14" t="s">
        <v>159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4" t="s">
        <v>21</v>
      </c>
      <c r="BK177" s="142">
        <f>ROUND(I177*H177,2)</f>
        <v>0</v>
      </c>
      <c r="BL177" s="14" t="s">
        <v>165</v>
      </c>
      <c r="BM177" s="250" t="s">
        <v>318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0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eAWgapH3sxEGdJ+R08j07714j9vnXHXB99jHdL/7WgtAM6qogj4XuEYL9iAedjFo83k5IkYqKt+e9ZqvgjI4/A==" hashValue="JPVS0R4ObMd2A0nT6zKrjBKd0VffToOLK6geseRVTR9e+Nk7rPSzrrR6aS/ciajSY5WiYkHP24rSsPSXQPZS3g==" algorithmName="SHA-512" password="CC35"/>
  <autoFilter ref="C131:K177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319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J102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ROUND((SUM(BE102:BE109) + SUM(BE129:BE180)),  2)</f>
        <v>0</v>
      </c>
      <c r="G35" s="37"/>
      <c r="H35" s="37"/>
      <c r="I35" s="171">
        <v>0.20999999999999999</v>
      </c>
      <c r="J35" s="170">
        <f>ROUND(((SUM(BE102:BE109) + SUM(BE129:BE180))*I35),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ROUND((SUM(BF102:BF109) + SUM(BF129:BF180)),  2)</f>
        <v>0</v>
      </c>
      <c r="G36" s="37"/>
      <c r="H36" s="37"/>
      <c r="I36" s="171">
        <v>0.14999999999999999</v>
      </c>
      <c r="J36" s="170">
        <f>ROUND(((SUM(BF102:BF109) + SUM(BF129:BF180))*I36),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ROUND((SUM(BG102:BG109) + SUM(BG129:BG180)),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ROUND((SUM(BH102:BH109) + SUM(BH129:BH180)),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ROUND((SUM(BI102:BI109) + SUM(BI129:BI180)),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05-SO02 - ÚOŽI - Oprava rozvodu 6kV - úsek mezi STS Kopřivnice os.n. a TTS 913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134</v>
      </c>
      <c r="E97" s="197"/>
      <c r="F97" s="197"/>
      <c r="G97" s="197"/>
      <c r="H97" s="197"/>
      <c r="I97" s="197"/>
      <c r="J97" s="198">
        <f>J130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320</v>
      </c>
      <c r="E98" s="203"/>
      <c r="F98" s="203"/>
      <c r="G98" s="203"/>
      <c r="H98" s="203"/>
      <c r="I98" s="203"/>
      <c r="J98" s="204">
        <f>J131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321</v>
      </c>
      <c r="E99" s="197"/>
      <c r="F99" s="197"/>
      <c r="G99" s="197"/>
      <c r="H99" s="197"/>
      <c r="I99" s="197"/>
      <c r="J99" s="198">
        <f>J135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29.28" customHeight="1">
      <c r="A102" s="37"/>
      <c r="B102" s="38"/>
      <c r="C102" s="193" t="s">
        <v>136</v>
      </c>
      <c r="D102" s="39"/>
      <c r="E102" s="39"/>
      <c r="F102" s="39"/>
      <c r="G102" s="39"/>
      <c r="H102" s="39"/>
      <c r="I102" s="39"/>
      <c r="J102" s="206">
        <f>ROUND(J103 + J104 + J105 + J106 + J107 + J108,2)</f>
        <v>0</v>
      </c>
      <c r="K102" s="39"/>
      <c r="L102" s="62"/>
      <c r="N102" s="207" t="s">
        <v>50</v>
      </c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18" customHeight="1">
      <c r="A103" s="37"/>
      <c r="B103" s="38"/>
      <c r="C103" s="39"/>
      <c r="D103" s="143" t="s">
        <v>137</v>
      </c>
      <c r="E103" s="136"/>
      <c r="F103" s="136"/>
      <c r="G103" s="39"/>
      <c r="H103" s="39"/>
      <c r="I103" s="39"/>
      <c r="J103" s="137">
        <v>0</v>
      </c>
      <c r="K103" s="39"/>
      <c r="L103" s="208"/>
      <c r="M103" s="209"/>
      <c r="N103" s="210" t="s">
        <v>51</v>
      </c>
      <c r="O103" s="209"/>
      <c r="P103" s="209"/>
      <c r="Q103" s="209"/>
      <c r="R103" s="209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12" t="s">
        <v>138</v>
      </c>
      <c r="AZ103" s="209"/>
      <c r="BA103" s="209"/>
      <c r="BB103" s="209"/>
      <c r="BC103" s="209"/>
      <c r="BD103" s="209"/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2" t="s">
        <v>21</v>
      </c>
      <c r="BK103" s="209"/>
      <c r="BL103" s="209"/>
      <c r="BM103" s="209"/>
    </row>
    <row r="104" s="2" customFormat="1" ht="18" customHeight="1">
      <c r="A104" s="37"/>
      <c r="B104" s="38"/>
      <c r="C104" s="39"/>
      <c r="D104" s="143" t="s">
        <v>139</v>
      </c>
      <c r="E104" s="136"/>
      <c r="F104" s="136"/>
      <c r="G104" s="39"/>
      <c r="H104" s="39"/>
      <c r="I104" s="39"/>
      <c r="J104" s="137">
        <v>0</v>
      </c>
      <c r="K104" s="39"/>
      <c r="L104" s="208"/>
      <c r="M104" s="209"/>
      <c r="N104" s="210" t="s">
        <v>51</v>
      </c>
      <c r="O104" s="209"/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138</v>
      </c>
      <c r="AZ104" s="209"/>
      <c r="BA104" s="209"/>
      <c r="BB104" s="209"/>
      <c r="BC104" s="209"/>
      <c r="BD104" s="209"/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2" t="s">
        <v>21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143" t="s">
        <v>140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51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138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21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141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142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36" t="s">
        <v>143</v>
      </c>
      <c r="E108" s="39"/>
      <c r="F108" s="39"/>
      <c r="G108" s="39"/>
      <c r="H108" s="39"/>
      <c r="I108" s="39"/>
      <c r="J108" s="137">
        <f>ROUND(J30*T108,2)</f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144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9.28" customHeight="1">
      <c r="A110" s="37"/>
      <c r="B110" s="38"/>
      <c r="C110" s="147" t="s">
        <v>119</v>
      </c>
      <c r="D110" s="148"/>
      <c r="E110" s="148"/>
      <c r="F110" s="148"/>
      <c r="G110" s="148"/>
      <c r="H110" s="148"/>
      <c r="I110" s="148"/>
      <c r="J110" s="149">
        <f>ROUND(J96+J102,2)</f>
        <v>0</v>
      </c>
      <c r="K110" s="14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0" t="s">
        <v>145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29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90" t="str">
        <f>E7</f>
        <v>Oprava rozvodu elektrické energie v úseku Kopřivnice - Štramberk</v>
      </c>
      <c r="F119" s="29"/>
      <c r="G119" s="29"/>
      <c r="H119" s="2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29" t="s">
        <v>121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05-SO02 - ÚOŽI - Oprava rozvodu 6kV - úsek mezi STS Kopřivnice os.n. a TTS 913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22</v>
      </c>
      <c r="D123" s="39"/>
      <c r="E123" s="39"/>
      <c r="F123" s="24" t="str">
        <f>F12</f>
        <v xml:space="preserve"> </v>
      </c>
      <c r="G123" s="39"/>
      <c r="H123" s="39"/>
      <c r="I123" s="29" t="s">
        <v>24</v>
      </c>
      <c r="J123" s="78" t="str">
        <f>IF(J12="","",J12)</f>
        <v>30. 8. 2019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29" t="s">
        <v>28</v>
      </c>
      <c r="D125" s="39"/>
      <c r="E125" s="39"/>
      <c r="F125" s="24" t="str">
        <f>E15</f>
        <v>SŽDC s.o., OŘ Ostrava</v>
      </c>
      <c r="G125" s="39"/>
      <c r="H125" s="39"/>
      <c r="I125" s="29" t="s">
        <v>36</v>
      </c>
      <c r="J125" s="33" t="str">
        <f>E21</f>
        <v>SB projekt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34</v>
      </c>
      <c r="D126" s="39"/>
      <c r="E126" s="39"/>
      <c r="F126" s="24" t="str">
        <f>IF(E18="","",E18)</f>
        <v>Vyplň údaj</v>
      </c>
      <c r="G126" s="39"/>
      <c r="H126" s="39"/>
      <c r="I126" s="29" t="s">
        <v>41</v>
      </c>
      <c r="J126" s="33" t="str">
        <f>E24</f>
        <v>Ivo Černý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214"/>
      <c r="B128" s="215"/>
      <c r="C128" s="216" t="s">
        <v>146</v>
      </c>
      <c r="D128" s="217" t="s">
        <v>71</v>
      </c>
      <c r="E128" s="217" t="s">
        <v>67</v>
      </c>
      <c r="F128" s="217" t="s">
        <v>68</v>
      </c>
      <c r="G128" s="217" t="s">
        <v>147</v>
      </c>
      <c r="H128" s="217" t="s">
        <v>148</v>
      </c>
      <c r="I128" s="217" t="s">
        <v>149</v>
      </c>
      <c r="J128" s="217" t="s">
        <v>127</v>
      </c>
      <c r="K128" s="218" t="s">
        <v>150</v>
      </c>
      <c r="L128" s="219"/>
      <c r="M128" s="99" t="s">
        <v>1</v>
      </c>
      <c r="N128" s="100" t="s">
        <v>50</v>
      </c>
      <c r="O128" s="100" t="s">
        <v>151</v>
      </c>
      <c r="P128" s="100" t="s">
        <v>152</v>
      </c>
      <c r="Q128" s="100" t="s">
        <v>153</v>
      </c>
      <c r="R128" s="100" t="s">
        <v>154</v>
      </c>
      <c r="S128" s="100" t="s">
        <v>155</v>
      </c>
      <c r="T128" s="101" t="s">
        <v>156</v>
      </c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</row>
    <row r="129" s="2" customFormat="1" ht="22.8" customHeight="1">
      <c r="A129" s="37"/>
      <c r="B129" s="38"/>
      <c r="C129" s="106" t="s">
        <v>157</v>
      </c>
      <c r="D129" s="39"/>
      <c r="E129" s="39"/>
      <c r="F129" s="39"/>
      <c r="G129" s="39"/>
      <c r="H129" s="39"/>
      <c r="I129" s="39"/>
      <c r="J129" s="220">
        <f>BK129</f>
        <v>0</v>
      </c>
      <c r="K129" s="39"/>
      <c r="L129" s="40"/>
      <c r="M129" s="102"/>
      <c r="N129" s="221"/>
      <c r="O129" s="103"/>
      <c r="P129" s="222">
        <f>P130+P135</f>
        <v>0</v>
      </c>
      <c r="Q129" s="103"/>
      <c r="R129" s="222">
        <f>R130+R135</f>
        <v>41.600000000000001</v>
      </c>
      <c r="S129" s="103"/>
      <c r="T129" s="223">
        <f>T130+T135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4" t="s">
        <v>85</v>
      </c>
      <c r="AU129" s="14" t="s">
        <v>129</v>
      </c>
      <c r="BK129" s="224">
        <f>BK130+BK135</f>
        <v>0</v>
      </c>
    </row>
    <row r="130" s="12" customFormat="1" ht="25.92" customHeight="1">
      <c r="A130" s="12"/>
      <c r="B130" s="225"/>
      <c r="C130" s="226"/>
      <c r="D130" s="227" t="s">
        <v>85</v>
      </c>
      <c r="E130" s="228" t="s">
        <v>309</v>
      </c>
      <c r="F130" s="228" t="s">
        <v>310</v>
      </c>
      <c r="G130" s="226"/>
      <c r="H130" s="226"/>
      <c r="I130" s="229"/>
      <c r="J130" s="230">
        <f>BK130</f>
        <v>0</v>
      </c>
      <c r="K130" s="226"/>
      <c r="L130" s="231"/>
      <c r="M130" s="232"/>
      <c r="N130" s="233"/>
      <c r="O130" s="233"/>
      <c r="P130" s="234">
        <f>P131</f>
        <v>0</v>
      </c>
      <c r="Q130" s="233"/>
      <c r="R130" s="234">
        <f>R131</f>
        <v>41.600000000000001</v>
      </c>
      <c r="S130" s="233"/>
      <c r="T130" s="23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21</v>
      </c>
      <c r="AT130" s="237" t="s">
        <v>85</v>
      </c>
      <c r="AU130" s="237" t="s">
        <v>86</v>
      </c>
      <c r="AY130" s="236" t="s">
        <v>159</v>
      </c>
      <c r="BK130" s="238">
        <f>BK131</f>
        <v>0</v>
      </c>
    </row>
    <row r="131" s="12" customFormat="1" ht="22.8" customHeight="1">
      <c r="A131" s="12"/>
      <c r="B131" s="225"/>
      <c r="C131" s="226"/>
      <c r="D131" s="227" t="s">
        <v>85</v>
      </c>
      <c r="E131" s="261" t="s">
        <v>174</v>
      </c>
      <c r="F131" s="261" t="s">
        <v>322</v>
      </c>
      <c r="G131" s="226"/>
      <c r="H131" s="226"/>
      <c r="I131" s="229"/>
      <c r="J131" s="262">
        <f>BK131</f>
        <v>0</v>
      </c>
      <c r="K131" s="226"/>
      <c r="L131" s="231"/>
      <c r="M131" s="232"/>
      <c r="N131" s="233"/>
      <c r="O131" s="233"/>
      <c r="P131" s="234">
        <f>SUM(P132:P134)</f>
        <v>0</v>
      </c>
      <c r="Q131" s="233"/>
      <c r="R131" s="234">
        <f>SUM(R132:R134)</f>
        <v>41.600000000000001</v>
      </c>
      <c r="S131" s="233"/>
      <c r="T131" s="235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6" t="s">
        <v>21</v>
      </c>
      <c r="AT131" s="237" t="s">
        <v>85</v>
      </c>
      <c r="AU131" s="237" t="s">
        <v>21</v>
      </c>
      <c r="AY131" s="236" t="s">
        <v>159</v>
      </c>
      <c r="BK131" s="238">
        <f>SUM(BK132:BK134)</f>
        <v>0</v>
      </c>
    </row>
    <row r="132" s="2" customFormat="1">
      <c r="A132" s="37"/>
      <c r="B132" s="38"/>
      <c r="C132" s="239" t="s">
        <v>21</v>
      </c>
      <c r="D132" s="239" t="s">
        <v>160</v>
      </c>
      <c r="E132" s="240" t="s">
        <v>323</v>
      </c>
      <c r="F132" s="241" t="s">
        <v>324</v>
      </c>
      <c r="G132" s="242" t="s">
        <v>172</v>
      </c>
      <c r="H132" s="243">
        <v>50</v>
      </c>
      <c r="I132" s="244"/>
      <c r="J132" s="245">
        <f>ROUND(I132*H132,2)</f>
        <v>0</v>
      </c>
      <c r="K132" s="241" t="s">
        <v>325</v>
      </c>
      <c r="L132" s="40"/>
      <c r="M132" s="246" t="s">
        <v>1</v>
      </c>
      <c r="N132" s="247" t="s">
        <v>51</v>
      </c>
      <c r="O132" s="90"/>
      <c r="P132" s="248">
        <f>O132*H132</f>
        <v>0</v>
      </c>
      <c r="Q132" s="248">
        <v>0</v>
      </c>
      <c r="R132" s="248">
        <f>Q132*H132</f>
        <v>0</v>
      </c>
      <c r="S132" s="248">
        <v>0</v>
      </c>
      <c r="T132" s="24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0" t="s">
        <v>165</v>
      </c>
      <c r="AT132" s="250" t="s">
        <v>160</v>
      </c>
      <c r="AU132" s="250" t="s">
        <v>95</v>
      </c>
      <c r="AY132" s="14" t="s">
        <v>159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4" t="s">
        <v>21</v>
      </c>
      <c r="BK132" s="142">
        <f>ROUND(I132*H132,2)</f>
        <v>0</v>
      </c>
      <c r="BL132" s="14" t="s">
        <v>165</v>
      </c>
      <c r="BM132" s="250" t="s">
        <v>326</v>
      </c>
    </row>
    <row r="133" s="2" customFormat="1" ht="16.5" customHeight="1">
      <c r="A133" s="37"/>
      <c r="B133" s="38"/>
      <c r="C133" s="239" t="s">
        <v>95</v>
      </c>
      <c r="D133" s="239" t="s">
        <v>160</v>
      </c>
      <c r="E133" s="240" t="s">
        <v>327</v>
      </c>
      <c r="F133" s="241" t="s">
        <v>328</v>
      </c>
      <c r="G133" s="242" t="s">
        <v>163</v>
      </c>
      <c r="H133" s="243">
        <v>32</v>
      </c>
      <c r="I133" s="244"/>
      <c r="J133" s="245">
        <f>ROUND(I133*H133,2)</f>
        <v>0</v>
      </c>
      <c r="K133" s="241" t="s">
        <v>325</v>
      </c>
      <c r="L133" s="40"/>
      <c r="M133" s="246" t="s">
        <v>1</v>
      </c>
      <c r="N133" s="247" t="s">
        <v>51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165</v>
      </c>
      <c r="AT133" s="250" t="s">
        <v>160</v>
      </c>
      <c r="AU133" s="250" t="s">
        <v>95</v>
      </c>
      <c r="AY133" s="14" t="s">
        <v>159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165</v>
      </c>
      <c r="BM133" s="250" t="s">
        <v>329</v>
      </c>
    </row>
    <row r="134" s="2" customFormat="1" ht="16.5" customHeight="1">
      <c r="A134" s="37"/>
      <c r="B134" s="38"/>
      <c r="C134" s="251" t="s">
        <v>169</v>
      </c>
      <c r="D134" s="251" t="s">
        <v>187</v>
      </c>
      <c r="E134" s="252" t="s">
        <v>330</v>
      </c>
      <c r="F134" s="253" t="s">
        <v>331</v>
      </c>
      <c r="G134" s="254" t="s">
        <v>190</v>
      </c>
      <c r="H134" s="255">
        <v>41.600000000000001</v>
      </c>
      <c r="I134" s="256"/>
      <c r="J134" s="257">
        <f>ROUND(I134*H134,2)</f>
        <v>0</v>
      </c>
      <c r="K134" s="253" t="s">
        <v>325</v>
      </c>
      <c r="L134" s="258"/>
      <c r="M134" s="259" t="s">
        <v>1</v>
      </c>
      <c r="N134" s="260" t="s">
        <v>51</v>
      </c>
      <c r="O134" s="90"/>
      <c r="P134" s="248">
        <f>O134*H134</f>
        <v>0</v>
      </c>
      <c r="Q134" s="248">
        <v>1</v>
      </c>
      <c r="R134" s="248">
        <f>Q134*H134</f>
        <v>41.600000000000001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173</v>
      </c>
      <c r="AT134" s="250" t="s">
        <v>187</v>
      </c>
      <c r="AU134" s="250" t="s">
        <v>95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165</v>
      </c>
      <c r="BM134" s="250" t="s">
        <v>332</v>
      </c>
    </row>
    <row r="135" s="12" customFormat="1" ht="25.92" customHeight="1">
      <c r="A135" s="12"/>
      <c r="B135" s="225"/>
      <c r="C135" s="226"/>
      <c r="D135" s="227" t="s">
        <v>85</v>
      </c>
      <c r="E135" s="228" t="s">
        <v>333</v>
      </c>
      <c r="F135" s="228" t="s">
        <v>334</v>
      </c>
      <c r="G135" s="226"/>
      <c r="H135" s="226"/>
      <c r="I135" s="229"/>
      <c r="J135" s="230">
        <f>BK135</f>
        <v>0</v>
      </c>
      <c r="K135" s="226"/>
      <c r="L135" s="231"/>
      <c r="M135" s="232"/>
      <c r="N135" s="233"/>
      <c r="O135" s="233"/>
      <c r="P135" s="234">
        <f>SUM(P136:P180)</f>
        <v>0</v>
      </c>
      <c r="Q135" s="233"/>
      <c r="R135" s="234">
        <f>SUM(R136:R180)</f>
        <v>0</v>
      </c>
      <c r="S135" s="233"/>
      <c r="T135" s="235">
        <f>SUM(T136:T180)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165</v>
      </c>
      <c r="AT135" s="237" t="s">
        <v>85</v>
      </c>
      <c r="AU135" s="237" t="s">
        <v>86</v>
      </c>
      <c r="AY135" s="236" t="s">
        <v>159</v>
      </c>
      <c r="BK135" s="238">
        <f>SUM(BK136:BK180)</f>
        <v>0</v>
      </c>
    </row>
    <row r="136" s="2" customFormat="1">
      <c r="A136" s="37"/>
      <c r="B136" s="38"/>
      <c r="C136" s="239" t="s">
        <v>165</v>
      </c>
      <c r="D136" s="239" t="s">
        <v>160</v>
      </c>
      <c r="E136" s="240" t="s">
        <v>335</v>
      </c>
      <c r="F136" s="241" t="s">
        <v>336</v>
      </c>
      <c r="G136" s="242" t="s">
        <v>168</v>
      </c>
      <c r="H136" s="243">
        <v>770</v>
      </c>
      <c r="I136" s="244"/>
      <c r="J136" s="245">
        <f>ROUND(I136*H136,2)</f>
        <v>0</v>
      </c>
      <c r="K136" s="241" t="s">
        <v>1</v>
      </c>
      <c r="L136" s="40"/>
      <c r="M136" s="246" t="s">
        <v>1</v>
      </c>
      <c r="N136" s="247" t="s">
        <v>51</v>
      </c>
      <c r="O136" s="90"/>
      <c r="P136" s="248">
        <f>O136*H136</f>
        <v>0</v>
      </c>
      <c r="Q136" s="248">
        <v>0</v>
      </c>
      <c r="R136" s="248">
        <f>Q136*H136</f>
        <v>0</v>
      </c>
      <c r="S136" s="248">
        <v>0</v>
      </c>
      <c r="T136" s="24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0" t="s">
        <v>337</v>
      </c>
      <c r="AT136" s="250" t="s">
        <v>160</v>
      </c>
      <c r="AU136" s="250" t="s">
        <v>21</v>
      </c>
      <c r="AY136" s="14" t="s">
        <v>159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337</v>
      </c>
      <c r="BM136" s="250" t="s">
        <v>338</v>
      </c>
    </row>
    <row r="137" s="2" customFormat="1">
      <c r="A137" s="37"/>
      <c r="B137" s="38"/>
      <c r="C137" s="251" t="s">
        <v>174</v>
      </c>
      <c r="D137" s="251" t="s">
        <v>187</v>
      </c>
      <c r="E137" s="252" t="s">
        <v>339</v>
      </c>
      <c r="F137" s="253" t="s">
        <v>340</v>
      </c>
      <c r="G137" s="254" t="s">
        <v>168</v>
      </c>
      <c r="H137" s="255">
        <v>770</v>
      </c>
      <c r="I137" s="256"/>
      <c r="J137" s="257">
        <f>ROUND(I137*H137,2)</f>
        <v>0</v>
      </c>
      <c r="K137" s="253" t="s">
        <v>325</v>
      </c>
      <c r="L137" s="258"/>
      <c r="M137" s="259" t="s">
        <v>1</v>
      </c>
      <c r="N137" s="260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199</v>
      </c>
      <c r="AT137" s="250" t="s">
        <v>187</v>
      </c>
      <c r="AU137" s="250" t="s">
        <v>21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199</v>
      </c>
      <c r="BM137" s="250" t="s">
        <v>341</v>
      </c>
    </row>
    <row r="138" s="2" customFormat="1" ht="16.5" customHeight="1">
      <c r="A138" s="37"/>
      <c r="B138" s="38"/>
      <c r="C138" s="239" t="s">
        <v>178</v>
      </c>
      <c r="D138" s="239" t="s">
        <v>160</v>
      </c>
      <c r="E138" s="240" t="s">
        <v>342</v>
      </c>
      <c r="F138" s="241" t="s">
        <v>343</v>
      </c>
      <c r="G138" s="242" t="s">
        <v>168</v>
      </c>
      <c r="H138" s="243">
        <v>770</v>
      </c>
      <c r="I138" s="244"/>
      <c r="J138" s="245">
        <f>ROUND(I138*H138,2)</f>
        <v>0</v>
      </c>
      <c r="K138" s="241" t="s">
        <v>325</v>
      </c>
      <c r="L138" s="40"/>
      <c r="M138" s="246" t="s">
        <v>1</v>
      </c>
      <c r="N138" s="247" t="s">
        <v>51</v>
      </c>
      <c r="O138" s="90"/>
      <c r="P138" s="248">
        <f>O138*H138</f>
        <v>0</v>
      </c>
      <c r="Q138" s="248">
        <v>0</v>
      </c>
      <c r="R138" s="248">
        <f>Q138*H138</f>
        <v>0</v>
      </c>
      <c r="S138" s="248">
        <v>0</v>
      </c>
      <c r="T138" s="24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0" t="s">
        <v>337</v>
      </c>
      <c r="AT138" s="250" t="s">
        <v>160</v>
      </c>
      <c r="AU138" s="250" t="s">
        <v>21</v>
      </c>
      <c r="AY138" s="14" t="s">
        <v>159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337</v>
      </c>
      <c r="BM138" s="250" t="s">
        <v>344</v>
      </c>
    </row>
    <row r="139" s="2" customFormat="1">
      <c r="A139" s="37"/>
      <c r="B139" s="38"/>
      <c r="C139" s="251" t="s">
        <v>183</v>
      </c>
      <c r="D139" s="251" t="s">
        <v>187</v>
      </c>
      <c r="E139" s="252" t="s">
        <v>345</v>
      </c>
      <c r="F139" s="253" t="s">
        <v>346</v>
      </c>
      <c r="G139" s="254" t="s">
        <v>168</v>
      </c>
      <c r="H139" s="255">
        <v>770</v>
      </c>
      <c r="I139" s="256"/>
      <c r="J139" s="257">
        <f>ROUND(I139*H139,2)</f>
        <v>0</v>
      </c>
      <c r="K139" s="253" t="s">
        <v>325</v>
      </c>
      <c r="L139" s="258"/>
      <c r="M139" s="259" t="s">
        <v>1</v>
      </c>
      <c r="N139" s="260" t="s">
        <v>51</v>
      </c>
      <c r="O139" s="90"/>
      <c r="P139" s="248">
        <f>O139*H139</f>
        <v>0</v>
      </c>
      <c r="Q139" s="248">
        <v>0</v>
      </c>
      <c r="R139" s="248">
        <f>Q139*H139</f>
        <v>0</v>
      </c>
      <c r="S139" s="248">
        <v>0</v>
      </c>
      <c r="T139" s="24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0" t="s">
        <v>347</v>
      </c>
      <c r="AT139" s="250" t="s">
        <v>187</v>
      </c>
      <c r="AU139" s="250" t="s">
        <v>21</v>
      </c>
      <c r="AY139" s="14" t="s">
        <v>159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347</v>
      </c>
      <c r="BM139" s="250" t="s">
        <v>348</v>
      </c>
    </row>
    <row r="140" s="2" customFormat="1">
      <c r="A140" s="37"/>
      <c r="B140" s="38"/>
      <c r="C140" s="239" t="s">
        <v>173</v>
      </c>
      <c r="D140" s="239" t="s">
        <v>160</v>
      </c>
      <c r="E140" s="240" t="s">
        <v>349</v>
      </c>
      <c r="F140" s="241" t="s">
        <v>350</v>
      </c>
      <c r="G140" s="242" t="s">
        <v>168</v>
      </c>
      <c r="H140" s="243">
        <v>45</v>
      </c>
      <c r="I140" s="244"/>
      <c r="J140" s="245">
        <f>ROUND(I140*H140,2)</f>
        <v>0</v>
      </c>
      <c r="K140" s="241" t="s">
        <v>325</v>
      </c>
      <c r="L140" s="40"/>
      <c r="M140" s="246" t="s">
        <v>1</v>
      </c>
      <c r="N140" s="247" t="s">
        <v>51</v>
      </c>
      <c r="O140" s="90"/>
      <c r="P140" s="248">
        <f>O140*H140</f>
        <v>0</v>
      </c>
      <c r="Q140" s="248">
        <v>0</v>
      </c>
      <c r="R140" s="248">
        <f>Q140*H140</f>
        <v>0</v>
      </c>
      <c r="S140" s="248">
        <v>0</v>
      </c>
      <c r="T140" s="24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0" t="s">
        <v>337</v>
      </c>
      <c r="AT140" s="250" t="s">
        <v>160</v>
      </c>
      <c r="AU140" s="250" t="s">
        <v>21</v>
      </c>
      <c r="AY140" s="14" t="s">
        <v>159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337</v>
      </c>
      <c r="BM140" s="250" t="s">
        <v>351</v>
      </c>
    </row>
    <row r="141" s="2" customFormat="1">
      <c r="A141" s="37"/>
      <c r="B141" s="38"/>
      <c r="C141" s="251" t="s">
        <v>192</v>
      </c>
      <c r="D141" s="251" t="s">
        <v>187</v>
      </c>
      <c r="E141" s="252" t="s">
        <v>352</v>
      </c>
      <c r="F141" s="253" t="s">
        <v>353</v>
      </c>
      <c r="G141" s="254" t="s">
        <v>168</v>
      </c>
      <c r="H141" s="255">
        <v>45</v>
      </c>
      <c r="I141" s="256"/>
      <c r="J141" s="257">
        <f>ROUND(I141*H141,2)</f>
        <v>0</v>
      </c>
      <c r="K141" s="253" t="s">
        <v>325</v>
      </c>
      <c r="L141" s="258"/>
      <c r="M141" s="259" t="s">
        <v>1</v>
      </c>
      <c r="N141" s="260" t="s">
        <v>51</v>
      </c>
      <c r="O141" s="90"/>
      <c r="P141" s="248">
        <f>O141*H141</f>
        <v>0</v>
      </c>
      <c r="Q141" s="248">
        <v>0</v>
      </c>
      <c r="R141" s="248">
        <f>Q141*H141</f>
        <v>0</v>
      </c>
      <c r="S141" s="248">
        <v>0</v>
      </c>
      <c r="T141" s="24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0" t="s">
        <v>199</v>
      </c>
      <c r="AT141" s="250" t="s">
        <v>187</v>
      </c>
      <c r="AU141" s="250" t="s">
        <v>21</v>
      </c>
      <c r="AY141" s="14" t="s">
        <v>159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199</v>
      </c>
      <c r="BM141" s="250" t="s">
        <v>354</v>
      </c>
    </row>
    <row r="142" s="2" customFormat="1">
      <c r="A142" s="37"/>
      <c r="B142" s="38"/>
      <c r="C142" s="239" t="s">
        <v>26</v>
      </c>
      <c r="D142" s="239" t="s">
        <v>160</v>
      </c>
      <c r="E142" s="240" t="s">
        <v>355</v>
      </c>
      <c r="F142" s="241" t="s">
        <v>356</v>
      </c>
      <c r="G142" s="242" t="s">
        <v>228</v>
      </c>
      <c r="H142" s="243">
        <v>2</v>
      </c>
      <c r="I142" s="244"/>
      <c r="J142" s="245">
        <f>ROUND(I142*H142,2)</f>
        <v>0</v>
      </c>
      <c r="K142" s="241" t="s">
        <v>325</v>
      </c>
      <c r="L142" s="40"/>
      <c r="M142" s="246" t="s">
        <v>1</v>
      </c>
      <c r="N142" s="247" t="s">
        <v>51</v>
      </c>
      <c r="O142" s="90"/>
      <c r="P142" s="248">
        <f>O142*H142</f>
        <v>0</v>
      </c>
      <c r="Q142" s="248">
        <v>0</v>
      </c>
      <c r="R142" s="248">
        <f>Q142*H142</f>
        <v>0</v>
      </c>
      <c r="S142" s="248">
        <v>0</v>
      </c>
      <c r="T142" s="24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0" t="s">
        <v>337</v>
      </c>
      <c r="AT142" s="250" t="s">
        <v>160</v>
      </c>
      <c r="AU142" s="250" t="s">
        <v>21</v>
      </c>
      <c r="AY142" s="14" t="s">
        <v>159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337</v>
      </c>
      <c r="BM142" s="250" t="s">
        <v>357</v>
      </c>
    </row>
    <row r="143" s="2" customFormat="1">
      <c r="A143" s="37"/>
      <c r="B143" s="38"/>
      <c r="C143" s="251" t="s">
        <v>202</v>
      </c>
      <c r="D143" s="251" t="s">
        <v>187</v>
      </c>
      <c r="E143" s="252" t="s">
        <v>358</v>
      </c>
      <c r="F143" s="253" t="s">
        <v>359</v>
      </c>
      <c r="G143" s="254" t="s">
        <v>228</v>
      </c>
      <c r="H143" s="255">
        <v>2</v>
      </c>
      <c r="I143" s="256"/>
      <c r="J143" s="257">
        <f>ROUND(I143*H143,2)</f>
        <v>0</v>
      </c>
      <c r="K143" s="253" t="s">
        <v>325</v>
      </c>
      <c r="L143" s="258"/>
      <c r="M143" s="259" t="s">
        <v>1</v>
      </c>
      <c r="N143" s="260" t="s">
        <v>51</v>
      </c>
      <c r="O143" s="90"/>
      <c r="P143" s="248">
        <f>O143*H143</f>
        <v>0</v>
      </c>
      <c r="Q143" s="248">
        <v>0</v>
      </c>
      <c r="R143" s="248">
        <f>Q143*H143</f>
        <v>0</v>
      </c>
      <c r="S143" s="248">
        <v>0</v>
      </c>
      <c r="T143" s="24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0" t="s">
        <v>199</v>
      </c>
      <c r="AT143" s="250" t="s">
        <v>187</v>
      </c>
      <c r="AU143" s="250" t="s">
        <v>21</v>
      </c>
      <c r="AY143" s="14" t="s">
        <v>159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199</v>
      </c>
      <c r="BM143" s="250" t="s">
        <v>360</v>
      </c>
    </row>
    <row r="144" s="2" customFormat="1">
      <c r="A144" s="37"/>
      <c r="B144" s="38"/>
      <c r="C144" s="239" t="s">
        <v>177</v>
      </c>
      <c r="D144" s="239" t="s">
        <v>160</v>
      </c>
      <c r="E144" s="240" t="s">
        <v>361</v>
      </c>
      <c r="F144" s="241" t="s">
        <v>362</v>
      </c>
      <c r="G144" s="242" t="s">
        <v>228</v>
      </c>
      <c r="H144" s="243">
        <v>2</v>
      </c>
      <c r="I144" s="244"/>
      <c r="J144" s="245">
        <f>ROUND(I144*H144,2)</f>
        <v>0</v>
      </c>
      <c r="K144" s="241" t="s">
        <v>325</v>
      </c>
      <c r="L144" s="40"/>
      <c r="M144" s="246" t="s">
        <v>1</v>
      </c>
      <c r="N144" s="247" t="s">
        <v>51</v>
      </c>
      <c r="O144" s="90"/>
      <c r="P144" s="248">
        <f>O144*H144</f>
        <v>0</v>
      </c>
      <c r="Q144" s="248">
        <v>0</v>
      </c>
      <c r="R144" s="248">
        <f>Q144*H144</f>
        <v>0</v>
      </c>
      <c r="S144" s="248">
        <v>0</v>
      </c>
      <c r="T144" s="24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0" t="s">
        <v>337</v>
      </c>
      <c r="AT144" s="250" t="s">
        <v>160</v>
      </c>
      <c r="AU144" s="250" t="s">
        <v>21</v>
      </c>
      <c r="AY144" s="14" t="s">
        <v>159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21</v>
      </c>
      <c r="BK144" s="142">
        <f>ROUND(I144*H144,2)</f>
        <v>0</v>
      </c>
      <c r="BL144" s="14" t="s">
        <v>337</v>
      </c>
      <c r="BM144" s="250" t="s">
        <v>363</v>
      </c>
    </row>
    <row r="145" s="2" customFormat="1" ht="21.75" customHeight="1">
      <c r="A145" s="37"/>
      <c r="B145" s="38"/>
      <c r="C145" s="239" t="s">
        <v>210</v>
      </c>
      <c r="D145" s="239" t="s">
        <v>160</v>
      </c>
      <c r="E145" s="240" t="s">
        <v>364</v>
      </c>
      <c r="F145" s="241" t="s">
        <v>365</v>
      </c>
      <c r="G145" s="242" t="s">
        <v>172</v>
      </c>
      <c r="H145" s="243">
        <v>0.45000000000000001</v>
      </c>
      <c r="I145" s="244"/>
      <c r="J145" s="245">
        <f>ROUND(I145*H145,2)</f>
        <v>0</v>
      </c>
      <c r="K145" s="241" t="s">
        <v>325</v>
      </c>
      <c r="L145" s="40"/>
      <c r="M145" s="246" t="s">
        <v>1</v>
      </c>
      <c r="N145" s="247" t="s">
        <v>51</v>
      </c>
      <c r="O145" s="90"/>
      <c r="P145" s="248">
        <f>O145*H145</f>
        <v>0</v>
      </c>
      <c r="Q145" s="248">
        <v>0</v>
      </c>
      <c r="R145" s="248">
        <f>Q145*H145</f>
        <v>0</v>
      </c>
      <c r="S145" s="248">
        <v>0</v>
      </c>
      <c r="T145" s="24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0" t="s">
        <v>337</v>
      </c>
      <c r="AT145" s="250" t="s">
        <v>160</v>
      </c>
      <c r="AU145" s="250" t="s">
        <v>21</v>
      </c>
      <c r="AY145" s="14" t="s">
        <v>159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337</v>
      </c>
      <c r="BM145" s="250" t="s">
        <v>366</v>
      </c>
    </row>
    <row r="146" s="2" customFormat="1">
      <c r="A146" s="37"/>
      <c r="B146" s="38"/>
      <c r="C146" s="239" t="s">
        <v>181</v>
      </c>
      <c r="D146" s="239" t="s">
        <v>160</v>
      </c>
      <c r="E146" s="240" t="s">
        <v>367</v>
      </c>
      <c r="F146" s="241" t="s">
        <v>368</v>
      </c>
      <c r="G146" s="242" t="s">
        <v>168</v>
      </c>
      <c r="H146" s="243">
        <v>14</v>
      </c>
      <c r="I146" s="244"/>
      <c r="J146" s="245">
        <f>ROUND(I146*H146,2)</f>
        <v>0</v>
      </c>
      <c r="K146" s="241" t="s">
        <v>369</v>
      </c>
      <c r="L146" s="40"/>
      <c r="M146" s="246" t="s">
        <v>1</v>
      </c>
      <c r="N146" s="247" t="s">
        <v>51</v>
      </c>
      <c r="O146" s="90"/>
      <c r="P146" s="248">
        <f>O146*H146</f>
        <v>0</v>
      </c>
      <c r="Q146" s="248">
        <v>0</v>
      </c>
      <c r="R146" s="248">
        <f>Q146*H146</f>
        <v>0</v>
      </c>
      <c r="S146" s="248">
        <v>0</v>
      </c>
      <c r="T146" s="24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0" t="s">
        <v>337</v>
      </c>
      <c r="AT146" s="250" t="s">
        <v>160</v>
      </c>
      <c r="AU146" s="250" t="s">
        <v>21</v>
      </c>
      <c r="AY146" s="14" t="s">
        <v>159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337</v>
      </c>
      <c r="BM146" s="250" t="s">
        <v>370</v>
      </c>
    </row>
    <row r="147" s="2" customFormat="1">
      <c r="A147" s="37"/>
      <c r="B147" s="38"/>
      <c r="C147" s="239" t="s">
        <v>8</v>
      </c>
      <c r="D147" s="239" t="s">
        <v>160</v>
      </c>
      <c r="E147" s="240" t="s">
        <v>371</v>
      </c>
      <c r="F147" s="241" t="s">
        <v>372</v>
      </c>
      <c r="G147" s="242" t="s">
        <v>168</v>
      </c>
      <c r="H147" s="243">
        <v>14</v>
      </c>
      <c r="I147" s="244"/>
      <c r="J147" s="245">
        <f>ROUND(I147*H147,2)</f>
        <v>0</v>
      </c>
      <c r="K147" s="241" t="s">
        <v>369</v>
      </c>
      <c r="L147" s="40"/>
      <c r="M147" s="246" t="s">
        <v>1</v>
      </c>
      <c r="N147" s="247" t="s">
        <v>51</v>
      </c>
      <c r="O147" s="90"/>
      <c r="P147" s="248">
        <f>O147*H147</f>
        <v>0</v>
      </c>
      <c r="Q147" s="248">
        <v>0</v>
      </c>
      <c r="R147" s="248">
        <f>Q147*H147</f>
        <v>0</v>
      </c>
      <c r="S147" s="248">
        <v>0</v>
      </c>
      <c r="T147" s="24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0" t="s">
        <v>337</v>
      </c>
      <c r="AT147" s="250" t="s">
        <v>160</v>
      </c>
      <c r="AU147" s="250" t="s">
        <v>21</v>
      </c>
      <c r="AY147" s="14" t="s">
        <v>159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337</v>
      </c>
      <c r="BM147" s="250" t="s">
        <v>373</v>
      </c>
    </row>
    <row r="148" s="2" customFormat="1" ht="16.5" customHeight="1">
      <c r="A148" s="37"/>
      <c r="B148" s="38"/>
      <c r="C148" s="239" t="s">
        <v>217</v>
      </c>
      <c r="D148" s="239" t="s">
        <v>160</v>
      </c>
      <c r="E148" s="240" t="s">
        <v>374</v>
      </c>
      <c r="F148" s="241" t="s">
        <v>375</v>
      </c>
      <c r="G148" s="242" t="s">
        <v>168</v>
      </c>
      <c r="H148" s="243">
        <v>980</v>
      </c>
      <c r="I148" s="244"/>
      <c r="J148" s="245">
        <f>ROUND(I148*H148,2)</f>
        <v>0</v>
      </c>
      <c r="K148" s="241" t="s">
        <v>325</v>
      </c>
      <c r="L148" s="40"/>
      <c r="M148" s="246" t="s">
        <v>1</v>
      </c>
      <c r="N148" s="247" t="s">
        <v>51</v>
      </c>
      <c r="O148" s="90"/>
      <c r="P148" s="248">
        <f>O148*H148</f>
        <v>0</v>
      </c>
      <c r="Q148" s="248">
        <v>0</v>
      </c>
      <c r="R148" s="248">
        <f>Q148*H148</f>
        <v>0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337</v>
      </c>
      <c r="AT148" s="250" t="s">
        <v>160</v>
      </c>
      <c r="AU148" s="250" t="s">
        <v>21</v>
      </c>
      <c r="AY148" s="14" t="s">
        <v>159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337</v>
      </c>
      <c r="BM148" s="250" t="s">
        <v>376</v>
      </c>
    </row>
    <row r="149" s="2" customFormat="1" ht="33" customHeight="1">
      <c r="A149" s="37"/>
      <c r="B149" s="38"/>
      <c r="C149" s="251" t="s">
        <v>221</v>
      </c>
      <c r="D149" s="251" t="s">
        <v>187</v>
      </c>
      <c r="E149" s="252" t="s">
        <v>377</v>
      </c>
      <c r="F149" s="253" t="s">
        <v>378</v>
      </c>
      <c r="G149" s="254" t="s">
        <v>168</v>
      </c>
      <c r="H149" s="255">
        <v>980</v>
      </c>
      <c r="I149" s="256"/>
      <c r="J149" s="257">
        <f>ROUND(I149*H149,2)</f>
        <v>0</v>
      </c>
      <c r="K149" s="253" t="s">
        <v>325</v>
      </c>
      <c r="L149" s="258"/>
      <c r="M149" s="259" t="s">
        <v>1</v>
      </c>
      <c r="N149" s="260" t="s">
        <v>51</v>
      </c>
      <c r="O149" s="90"/>
      <c r="P149" s="248">
        <f>O149*H149</f>
        <v>0</v>
      </c>
      <c r="Q149" s="248">
        <v>0</v>
      </c>
      <c r="R149" s="248">
        <f>Q149*H149</f>
        <v>0</v>
      </c>
      <c r="S149" s="248">
        <v>0</v>
      </c>
      <c r="T149" s="24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0" t="s">
        <v>199</v>
      </c>
      <c r="AT149" s="250" t="s">
        <v>187</v>
      </c>
      <c r="AU149" s="250" t="s">
        <v>21</v>
      </c>
      <c r="AY149" s="14" t="s">
        <v>159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199</v>
      </c>
      <c r="BM149" s="250" t="s">
        <v>379</v>
      </c>
    </row>
    <row r="150" s="2" customFormat="1" ht="21.75" customHeight="1">
      <c r="A150" s="37"/>
      <c r="B150" s="38"/>
      <c r="C150" s="239" t="s">
        <v>225</v>
      </c>
      <c r="D150" s="239" t="s">
        <v>160</v>
      </c>
      <c r="E150" s="240" t="s">
        <v>380</v>
      </c>
      <c r="F150" s="241" t="s">
        <v>381</v>
      </c>
      <c r="G150" s="242" t="s">
        <v>228</v>
      </c>
      <c r="H150" s="243">
        <v>1</v>
      </c>
      <c r="I150" s="244"/>
      <c r="J150" s="245">
        <f>ROUND(I150*H150,2)</f>
        <v>0</v>
      </c>
      <c r="K150" s="241" t="s">
        <v>325</v>
      </c>
      <c r="L150" s="40"/>
      <c r="M150" s="246" t="s">
        <v>1</v>
      </c>
      <c r="N150" s="247" t="s">
        <v>51</v>
      </c>
      <c r="O150" s="90"/>
      <c r="P150" s="248">
        <f>O150*H150</f>
        <v>0</v>
      </c>
      <c r="Q150" s="248">
        <v>0</v>
      </c>
      <c r="R150" s="248">
        <f>Q150*H150</f>
        <v>0</v>
      </c>
      <c r="S150" s="248">
        <v>0</v>
      </c>
      <c r="T150" s="24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0" t="s">
        <v>337</v>
      </c>
      <c r="AT150" s="250" t="s">
        <v>160</v>
      </c>
      <c r="AU150" s="250" t="s">
        <v>21</v>
      </c>
      <c r="AY150" s="14" t="s">
        <v>159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21</v>
      </c>
      <c r="BK150" s="142">
        <f>ROUND(I150*H150,2)</f>
        <v>0</v>
      </c>
      <c r="BL150" s="14" t="s">
        <v>337</v>
      </c>
      <c r="BM150" s="250" t="s">
        <v>382</v>
      </c>
    </row>
    <row r="151" s="2" customFormat="1">
      <c r="A151" s="37"/>
      <c r="B151" s="38"/>
      <c r="C151" s="251" t="s">
        <v>230</v>
      </c>
      <c r="D151" s="251" t="s">
        <v>187</v>
      </c>
      <c r="E151" s="252" t="s">
        <v>383</v>
      </c>
      <c r="F151" s="253" t="s">
        <v>384</v>
      </c>
      <c r="G151" s="254" t="s">
        <v>228</v>
      </c>
      <c r="H151" s="255">
        <v>1</v>
      </c>
      <c r="I151" s="256"/>
      <c r="J151" s="257">
        <f>ROUND(I151*H151,2)</f>
        <v>0</v>
      </c>
      <c r="K151" s="253" t="s">
        <v>325</v>
      </c>
      <c r="L151" s="258"/>
      <c r="M151" s="259" t="s">
        <v>1</v>
      </c>
      <c r="N151" s="260" t="s">
        <v>51</v>
      </c>
      <c r="O151" s="90"/>
      <c r="P151" s="248">
        <f>O151*H151</f>
        <v>0</v>
      </c>
      <c r="Q151" s="248">
        <v>0</v>
      </c>
      <c r="R151" s="248">
        <f>Q151*H151</f>
        <v>0</v>
      </c>
      <c r="S151" s="248">
        <v>0</v>
      </c>
      <c r="T151" s="24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0" t="s">
        <v>199</v>
      </c>
      <c r="AT151" s="250" t="s">
        <v>187</v>
      </c>
      <c r="AU151" s="250" t="s">
        <v>21</v>
      </c>
      <c r="AY151" s="14" t="s">
        <v>159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199</v>
      </c>
      <c r="BM151" s="250" t="s">
        <v>385</v>
      </c>
    </row>
    <row r="152" s="2" customFormat="1" ht="21.75" customHeight="1">
      <c r="A152" s="37"/>
      <c r="B152" s="38"/>
      <c r="C152" s="239" t="s">
        <v>7</v>
      </c>
      <c r="D152" s="239" t="s">
        <v>160</v>
      </c>
      <c r="E152" s="240" t="s">
        <v>386</v>
      </c>
      <c r="F152" s="241" t="s">
        <v>387</v>
      </c>
      <c r="G152" s="242" t="s">
        <v>228</v>
      </c>
      <c r="H152" s="243">
        <v>2</v>
      </c>
      <c r="I152" s="244"/>
      <c r="J152" s="245">
        <f>ROUND(I152*H152,2)</f>
        <v>0</v>
      </c>
      <c r="K152" s="241" t="s">
        <v>325</v>
      </c>
      <c r="L152" s="40"/>
      <c r="M152" s="246" t="s">
        <v>1</v>
      </c>
      <c r="N152" s="247" t="s">
        <v>51</v>
      </c>
      <c r="O152" s="90"/>
      <c r="P152" s="248">
        <f>O152*H152</f>
        <v>0</v>
      </c>
      <c r="Q152" s="248">
        <v>0</v>
      </c>
      <c r="R152" s="248">
        <f>Q152*H152</f>
        <v>0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337</v>
      </c>
      <c r="AT152" s="250" t="s">
        <v>160</v>
      </c>
      <c r="AU152" s="250" t="s">
        <v>21</v>
      </c>
      <c r="AY152" s="14" t="s">
        <v>159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337</v>
      </c>
      <c r="BM152" s="250" t="s">
        <v>388</v>
      </c>
    </row>
    <row r="153" s="2" customFormat="1" ht="44.25" customHeight="1">
      <c r="A153" s="37"/>
      <c r="B153" s="38"/>
      <c r="C153" s="251" t="s">
        <v>237</v>
      </c>
      <c r="D153" s="251" t="s">
        <v>187</v>
      </c>
      <c r="E153" s="252" t="s">
        <v>389</v>
      </c>
      <c r="F153" s="253" t="s">
        <v>390</v>
      </c>
      <c r="G153" s="254" t="s">
        <v>228</v>
      </c>
      <c r="H153" s="255">
        <v>2</v>
      </c>
      <c r="I153" s="256"/>
      <c r="J153" s="257">
        <f>ROUND(I153*H153,2)</f>
        <v>0</v>
      </c>
      <c r="K153" s="253" t="s">
        <v>325</v>
      </c>
      <c r="L153" s="258"/>
      <c r="M153" s="259" t="s">
        <v>1</v>
      </c>
      <c r="N153" s="260" t="s">
        <v>51</v>
      </c>
      <c r="O153" s="90"/>
      <c r="P153" s="248">
        <f>O153*H153</f>
        <v>0</v>
      </c>
      <c r="Q153" s="248">
        <v>0</v>
      </c>
      <c r="R153" s="248">
        <f>Q153*H153</f>
        <v>0</v>
      </c>
      <c r="S153" s="248">
        <v>0</v>
      </c>
      <c r="T153" s="24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0" t="s">
        <v>199</v>
      </c>
      <c r="AT153" s="250" t="s">
        <v>187</v>
      </c>
      <c r="AU153" s="250" t="s">
        <v>21</v>
      </c>
      <c r="AY153" s="14" t="s">
        <v>159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199</v>
      </c>
      <c r="BM153" s="250" t="s">
        <v>391</v>
      </c>
    </row>
    <row r="154" s="2" customFormat="1">
      <c r="A154" s="37"/>
      <c r="B154" s="38"/>
      <c r="C154" s="239" t="s">
        <v>241</v>
      </c>
      <c r="D154" s="239" t="s">
        <v>160</v>
      </c>
      <c r="E154" s="240" t="s">
        <v>392</v>
      </c>
      <c r="F154" s="241" t="s">
        <v>393</v>
      </c>
      <c r="G154" s="242" t="s">
        <v>168</v>
      </c>
      <c r="H154" s="243">
        <v>10</v>
      </c>
      <c r="I154" s="244"/>
      <c r="J154" s="245">
        <f>ROUND(I154*H154,2)</f>
        <v>0</v>
      </c>
      <c r="K154" s="241" t="s">
        <v>325</v>
      </c>
      <c r="L154" s="40"/>
      <c r="M154" s="246" t="s">
        <v>1</v>
      </c>
      <c r="N154" s="247" t="s">
        <v>51</v>
      </c>
      <c r="O154" s="90"/>
      <c r="P154" s="248">
        <f>O154*H154</f>
        <v>0</v>
      </c>
      <c r="Q154" s="248">
        <v>0</v>
      </c>
      <c r="R154" s="248">
        <f>Q154*H154</f>
        <v>0</v>
      </c>
      <c r="S154" s="248">
        <v>0</v>
      </c>
      <c r="T154" s="24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0" t="s">
        <v>337</v>
      </c>
      <c r="AT154" s="250" t="s">
        <v>160</v>
      </c>
      <c r="AU154" s="250" t="s">
        <v>21</v>
      </c>
      <c r="AY154" s="14" t="s">
        <v>159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337</v>
      </c>
      <c r="BM154" s="250" t="s">
        <v>394</v>
      </c>
    </row>
    <row r="155" s="2" customFormat="1">
      <c r="A155" s="37"/>
      <c r="B155" s="38"/>
      <c r="C155" s="239" t="s">
        <v>244</v>
      </c>
      <c r="D155" s="239" t="s">
        <v>160</v>
      </c>
      <c r="E155" s="240" t="s">
        <v>395</v>
      </c>
      <c r="F155" s="241" t="s">
        <v>396</v>
      </c>
      <c r="G155" s="242" t="s">
        <v>168</v>
      </c>
      <c r="H155" s="243">
        <v>6</v>
      </c>
      <c r="I155" s="244"/>
      <c r="J155" s="245">
        <f>ROUND(I155*H155,2)</f>
        <v>0</v>
      </c>
      <c r="K155" s="241" t="s">
        <v>325</v>
      </c>
      <c r="L155" s="40"/>
      <c r="M155" s="246" t="s">
        <v>1</v>
      </c>
      <c r="N155" s="247" t="s">
        <v>51</v>
      </c>
      <c r="O155" s="90"/>
      <c r="P155" s="248">
        <f>O155*H155</f>
        <v>0</v>
      </c>
      <c r="Q155" s="248">
        <v>0</v>
      </c>
      <c r="R155" s="248">
        <f>Q155*H155</f>
        <v>0</v>
      </c>
      <c r="S155" s="248">
        <v>0</v>
      </c>
      <c r="T155" s="24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0" t="s">
        <v>337</v>
      </c>
      <c r="AT155" s="250" t="s">
        <v>160</v>
      </c>
      <c r="AU155" s="250" t="s">
        <v>21</v>
      </c>
      <c r="AY155" s="14" t="s">
        <v>159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337</v>
      </c>
      <c r="BM155" s="250" t="s">
        <v>397</v>
      </c>
    </row>
    <row r="156" s="2" customFormat="1">
      <c r="A156" s="37"/>
      <c r="B156" s="38"/>
      <c r="C156" s="239" t="s">
        <v>248</v>
      </c>
      <c r="D156" s="239" t="s">
        <v>160</v>
      </c>
      <c r="E156" s="240" t="s">
        <v>398</v>
      </c>
      <c r="F156" s="241" t="s">
        <v>399</v>
      </c>
      <c r="G156" s="242" t="s">
        <v>228</v>
      </c>
      <c r="H156" s="243">
        <v>25</v>
      </c>
      <c r="I156" s="244"/>
      <c r="J156" s="245">
        <f>ROUND(I156*H156,2)</f>
        <v>0</v>
      </c>
      <c r="K156" s="241" t="s">
        <v>325</v>
      </c>
      <c r="L156" s="40"/>
      <c r="M156" s="246" t="s">
        <v>1</v>
      </c>
      <c r="N156" s="247" t="s">
        <v>51</v>
      </c>
      <c r="O156" s="90"/>
      <c r="P156" s="248">
        <f>O156*H156</f>
        <v>0</v>
      </c>
      <c r="Q156" s="248">
        <v>0</v>
      </c>
      <c r="R156" s="248">
        <f>Q156*H156</f>
        <v>0</v>
      </c>
      <c r="S156" s="248">
        <v>0</v>
      </c>
      <c r="T156" s="24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0" t="s">
        <v>337</v>
      </c>
      <c r="AT156" s="250" t="s">
        <v>160</v>
      </c>
      <c r="AU156" s="250" t="s">
        <v>21</v>
      </c>
      <c r="AY156" s="14" t="s">
        <v>159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337</v>
      </c>
      <c r="BM156" s="250" t="s">
        <v>400</v>
      </c>
    </row>
    <row r="157" s="2" customFormat="1">
      <c r="A157" s="37"/>
      <c r="B157" s="38"/>
      <c r="C157" s="239" t="s">
        <v>252</v>
      </c>
      <c r="D157" s="239" t="s">
        <v>160</v>
      </c>
      <c r="E157" s="240" t="s">
        <v>401</v>
      </c>
      <c r="F157" s="241" t="s">
        <v>402</v>
      </c>
      <c r="G157" s="242" t="s">
        <v>228</v>
      </c>
      <c r="H157" s="243">
        <v>50</v>
      </c>
      <c r="I157" s="244"/>
      <c r="J157" s="245">
        <f>ROUND(I157*H157,2)</f>
        <v>0</v>
      </c>
      <c r="K157" s="241" t="s">
        <v>325</v>
      </c>
      <c r="L157" s="40"/>
      <c r="M157" s="246" t="s">
        <v>1</v>
      </c>
      <c r="N157" s="247" t="s">
        <v>51</v>
      </c>
      <c r="O157" s="90"/>
      <c r="P157" s="248">
        <f>O157*H157</f>
        <v>0</v>
      </c>
      <c r="Q157" s="248">
        <v>0</v>
      </c>
      <c r="R157" s="248">
        <f>Q157*H157</f>
        <v>0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337</v>
      </c>
      <c r="AT157" s="250" t="s">
        <v>160</v>
      </c>
      <c r="AU157" s="250" t="s">
        <v>21</v>
      </c>
      <c r="AY157" s="14" t="s">
        <v>159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337</v>
      </c>
      <c r="BM157" s="250" t="s">
        <v>403</v>
      </c>
    </row>
    <row r="158" s="2" customFormat="1">
      <c r="A158" s="37"/>
      <c r="B158" s="38"/>
      <c r="C158" s="239" t="s">
        <v>256</v>
      </c>
      <c r="D158" s="239" t="s">
        <v>160</v>
      </c>
      <c r="E158" s="240" t="s">
        <v>404</v>
      </c>
      <c r="F158" s="241" t="s">
        <v>405</v>
      </c>
      <c r="G158" s="242" t="s">
        <v>228</v>
      </c>
      <c r="H158" s="243">
        <v>1</v>
      </c>
      <c r="I158" s="244"/>
      <c r="J158" s="245">
        <f>ROUND(I158*H158,2)</f>
        <v>0</v>
      </c>
      <c r="K158" s="241" t="s">
        <v>325</v>
      </c>
      <c r="L158" s="40"/>
      <c r="M158" s="246" t="s">
        <v>1</v>
      </c>
      <c r="N158" s="247" t="s">
        <v>51</v>
      </c>
      <c r="O158" s="90"/>
      <c r="P158" s="248">
        <f>O158*H158</f>
        <v>0</v>
      </c>
      <c r="Q158" s="248">
        <v>0</v>
      </c>
      <c r="R158" s="248">
        <f>Q158*H158</f>
        <v>0</v>
      </c>
      <c r="S158" s="248">
        <v>0</v>
      </c>
      <c r="T158" s="24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337</v>
      </c>
      <c r="AT158" s="250" t="s">
        <v>160</v>
      </c>
      <c r="AU158" s="250" t="s">
        <v>21</v>
      </c>
      <c r="AY158" s="14" t="s">
        <v>159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337</v>
      </c>
      <c r="BM158" s="250" t="s">
        <v>406</v>
      </c>
    </row>
    <row r="159" s="2" customFormat="1" ht="33" customHeight="1">
      <c r="A159" s="37"/>
      <c r="B159" s="38"/>
      <c r="C159" s="239" t="s">
        <v>260</v>
      </c>
      <c r="D159" s="239" t="s">
        <v>160</v>
      </c>
      <c r="E159" s="240" t="s">
        <v>407</v>
      </c>
      <c r="F159" s="241" t="s">
        <v>408</v>
      </c>
      <c r="G159" s="242" t="s">
        <v>228</v>
      </c>
      <c r="H159" s="243">
        <v>3</v>
      </c>
      <c r="I159" s="244"/>
      <c r="J159" s="245">
        <f>ROUND(I159*H159,2)</f>
        <v>0</v>
      </c>
      <c r="K159" s="241" t="s">
        <v>325</v>
      </c>
      <c r="L159" s="40"/>
      <c r="M159" s="246" t="s">
        <v>1</v>
      </c>
      <c r="N159" s="247" t="s">
        <v>51</v>
      </c>
      <c r="O159" s="90"/>
      <c r="P159" s="248">
        <f>O159*H159</f>
        <v>0</v>
      </c>
      <c r="Q159" s="248">
        <v>0</v>
      </c>
      <c r="R159" s="248">
        <f>Q159*H159</f>
        <v>0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337</v>
      </c>
      <c r="AT159" s="250" t="s">
        <v>160</v>
      </c>
      <c r="AU159" s="250" t="s">
        <v>21</v>
      </c>
      <c r="AY159" s="14" t="s">
        <v>159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337</v>
      </c>
      <c r="BM159" s="250" t="s">
        <v>409</v>
      </c>
    </row>
    <row r="160" s="2" customFormat="1" ht="55.5" customHeight="1">
      <c r="A160" s="37"/>
      <c r="B160" s="38"/>
      <c r="C160" s="239" t="s">
        <v>264</v>
      </c>
      <c r="D160" s="239" t="s">
        <v>160</v>
      </c>
      <c r="E160" s="240" t="s">
        <v>410</v>
      </c>
      <c r="F160" s="241" t="s">
        <v>411</v>
      </c>
      <c r="G160" s="242" t="s">
        <v>228</v>
      </c>
      <c r="H160" s="243">
        <v>1</v>
      </c>
      <c r="I160" s="244"/>
      <c r="J160" s="245">
        <f>ROUND(I160*H160,2)</f>
        <v>0</v>
      </c>
      <c r="K160" s="241" t="s">
        <v>325</v>
      </c>
      <c r="L160" s="40"/>
      <c r="M160" s="246" t="s">
        <v>1</v>
      </c>
      <c r="N160" s="247" t="s">
        <v>51</v>
      </c>
      <c r="O160" s="90"/>
      <c r="P160" s="248">
        <f>O160*H160</f>
        <v>0</v>
      </c>
      <c r="Q160" s="248">
        <v>0</v>
      </c>
      <c r="R160" s="248">
        <f>Q160*H160</f>
        <v>0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337</v>
      </c>
      <c r="AT160" s="250" t="s">
        <v>160</v>
      </c>
      <c r="AU160" s="250" t="s">
        <v>21</v>
      </c>
      <c r="AY160" s="14" t="s">
        <v>159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337</v>
      </c>
      <c r="BM160" s="250" t="s">
        <v>412</v>
      </c>
    </row>
    <row r="161" s="2" customFormat="1">
      <c r="A161" s="37"/>
      <c r="B161" s="38"/>
      <c r="C161" s="239" t="s">
        <v>269</v>
      </c>
      <c r="D161" s="239" t="s">
        <v>160</v>
      </c>
      <c r="E161" s="240" t="s">
        <v>413</v>
      </c>
      <c r="F161" s="241" t="s">
        <v>414</v>
      </c>
      <c r="G161" s="242" t="s">
        <v>228</v>
      </c>
      <c r="H161" s="243">
        <v>3</v>
      </c>
      <c r="I161" s="244"/>
      <c r="J161" s="245">
        <f>ROUND(I161*H161,2)</f>
        <v>0</v>
      </c>
      <c r="K161" s="241" t="s">
        <v>325</v>
      </c>
      <c r="L161" s="40"/>
      <c r="M161" s="246" t="s">
        <v>1</v>
      </c>
      <c r="N161" s="247" t="s">
        <v>51</v>
      </c>
      <c r="O161" s="90"/>
      <c r="P161" s="248">
        <f>O161*H161</f>
        <v>0</v>
      </c>
      <c r="Q161" s="248">
        <v>0</v>
      </c>
      <c r="R161" s="248">
        <f>Q161*H161</f>
        <v>0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337</v>
      </c>
      <c r="AT161" s="250" t="s">
        <v>160</v>
      </c>
      <c r="AU161" s="250" t="s">
        <v>21</v>
      </c>
      <c r="AY161" s="14" t="s">
        <v>159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337</v>
      </c>
      <c r="BM161" s="250" t="s">
        <v>415</v>
      </c>
    </row>
    <row r="162" s="2" customFormat="1">
      <c r="A162" s="37"/>
      <c r="B162" s="38"/>
      <c r="C162" s="239" t="s">
        <v>273</v>
      </c>
      <c r="D162" s="239" t="s">
        <v>160</v>
      </c>
      <c r="E162" s="240" t="s">
        <v>416</v>
      </c>
      <c r="F162" s="241" t="s">
        <v>417</v>
      </c>
      <c r="G162" s="242" t="s">
        <v>228</v>
      </c>
      <c r="H162" s="243">
        <v>1</v>
      </c>
      <c r="I162" s="244"/>
      <c r="J162" s="245">
        <f>ROUND(I162*H162,2)</f>
        <v>0</v>
      </c>
      <c r="K162" s="241" t="s">
        <v>325</v>
      </c>
      <c r="L162" s="40"/>
      <c r="M162" s="246" t="s">
        <v>1</v>
      </c>
      <c r="N162" s="247" t="s">
        <v>51</v>
      </c>
      <c r="O162" s="90"/>
      <c r="P162" s="248">
        <f>O162*H162</f>
        <v>0</v>
      </c>
      <c r="Q162" s="248">
        <v>0</v>
      </c>
      <c r="R162" s="248">
        <f>Q162*H162</f>
        <v>0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165</v>
      </c>
      <c r="AT162" s="250" t="s">
        <v>160</v>
      </c>
      <c r="AU162" s="250" t="s">
        <v>21</v>
      </c>
      <c r="AY162" s="14" t="s">
        <v>159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165</v>
      </c>
      <c r="BM162" s="250" t="s">
        <v>418</v>
      </c>
    </row>
    <row r="163" s="2" customFormat="1" ht="16.5" customHeight="1">
      <c r="A163" s="37"/>
      <c r="B163" s="38"/>
      <c r="C163" s="239" t="s">
        <v>284</v>
      </c>
      <c r="D163" s="239" t="s">
        <v>160</v>
      </c>
      <c r="E163" s="240" t="s">
        <v>419</v>
      </c>
      <c r="F163" s="241" t="s">
        <v>420</v>
      </c>
      <c r="G163" s="242" t="s">
        <v>421</v>
      </c>
      <c r="H163" s="243">
        <v>36</v>
      </c>
      <c r="I163" s="244"/>
      <c r="J163" s="245">
        <f>ROUND(I163*H163,2)</f>
        <v>0</v>
      </c>
      <c r="K163" s="241" t="s">
        <v>325</v>
      </c>
      <c r="L163" s="40"/>
      <c r="M163" s="246" t="s">
        <v>1</v>
      </c>
      <c r="N163" s="247" t="s">
        <v>51</v>
      </c>
      <c r="O163" s="90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337</v>
      </c>
      <c r="AT163" s="250" t="s">
        <v>160</v>
      </c>
      <c r="AU163" s="250" t="s">
        <v>21</v>
      </c>
      <c r="AY163" s="14" t="s">
        <v>159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337</v>
      </c>
      <c r="BM163" s="250" t="s">
        <v>422</v>
      </c>
    </row>
    <row r="164" s="2" customFormat="1">
      <c r="A164" s="37"/>
      <c r="B164" s="38"/>
      <c r="C164" s="239" t="s">
        <v>296</v>
      </c>
      <c r="D164" s="239" t="s">
        <v>160</v>
      </c>
      <c r="E164" s="240" t="s">
        <v>423</v>
      </c>
      <c r="F164" s="241" t="s">
        <v>424</v>
      </c>
      <c r="G164" s="242" t="s">
        <v>168</v>
      </c>
      <c r="H164" s="243">
        <v>1960</v>
      </c>
      <c r="I164" s="244"/>
      <c r="J164" s="245">
        <f>ROUND(I164*H164,2)</f>
        <v>0</v>
      </c>
      <c r="K164" s="241" t="s">
        <v>325</v>
      </c>
      <c r="L164" s="40"/>
      <c r="M164" s="246" t="s">
        <v>1</v>
      </c>
      <c r="N164" s="247" t="s">
        <v>51</v>
      </c>
      <c r="O164" s="90"/>
      <c r="P164" s="248">
        <f>O164*H164</f>
        <v>0</v>
      </c>
      <c r="Q164" s="248">
        <v>0</v>
      </c>
      <c r="R164" s="248">
        <f>Q164*H164</f>
        <v>0</v>
      </c>
      <c r="S164" s="248">
        <v>0</v>
      </c>
      <c r="T164" s="24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0" t="s">
        <v>347</v>
      </c>
      <c r="AT164" s="250" t="s">
        <v>160</v>
      </c>
      <c r="AU164" s="250" t="s">
        <v>21</v>
      </c>
      <c r="AY164" s="14" t="s">
        <v>159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347</v>
      </c>
      <c r="BM164" s="250" t="s">
        <v>425</v>
      </c>
    </row>
    <row r="165" s="2" customFormat="1">
      <c r="A165" s="37"/>
      <c r="B165" s="38"/>
      <c r="C165" s="251" t="s">
        <v>300</v>
      </c>
      <c r="D165" s="251" t="s">
        <v>187</v>
      </c>
      <c r="E165" s="252" t="s">
        <v>426</v>
      </c>
      <c r="F165" s="253" t="s">
        <v>427</v>
      </c>
      <c r="G165" s="254" t="s">
        <v>168</v>
      </c>
      <c r="H165" s="255">
        <v>1960</v>
      </c>
      <c r="I165" s="256"/>
      <c r="J165" s="257">
        <f>ROUND(I165*H165,2)</f>
        <v>0</v>
      </c>
      <c r="K165" s="253" t="s">
        <v>369</v>
      </c>
      <c r="L165" s="258"/>
      <c r="M165" s="259" t="s">
        <v>1</v>
      </c>
      <c r="N165" s="260" t="s">
        <v>51</v>
      </c>
      <c r="O165" s="90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0" t="s">
        <v>347</v>
      </c>
      <c r="AT165" s="250" t="s">
        <v>187</v>
      </c>
      <c r="AU165" s="250" t="s">
        <v>21</v>
      </c>
      <c r="AY165" s="14" t="s">
        <v>159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21</v>
      </c>
      <c r="BK165" s="142">
        <f>ROUND(I165*H165,2)</f>
        <v>0</v>
      </c>
      <c r="BL165" s="14" t="s">
        <v>347</v>
      </c>
      <c r="BM165" s="250" t="s">
        <v>428</v>
      </c>
    </row>
    <row r="166" s="2" customFormat="1">
      <c r="A166" s="37"/>
      <c r="B166" s="38"/>
      <c r="C166" s="239" t="s">
        <v>302</v>
      </c>
      <c r="D166" s="239" t="s">
        <v>160</v>
      </c>
      <c r="E166" s="240" t="s">
        <v>429</v>
      </c>
      <c r="F166" s="241" t="s">
        <v>430</v>
      </c>
      <c r="G166" s="242" t="s">
        <v>228</v>
      </c>
      <c r="H166" s="243">
        <v>8</v>
      </c>
      <c r="I166" s="244"/>
      <c r="J166" s="245">
        <f>ROUND(I166*H166,2)</f>
        <v>0</v>
      </c>
      <c r="K166" s="241" t="s">
        <v>325</v>
      </c>
      <c r="L166" s="40"/>
      <c r="M166" s="246" t="s">
        <v>1</v>
      </c>
      <c r="N166" s="247" t="s">
        <v>51</v>
      </c>
      <c r="O166" s="90"/>
      <c r="P166" s="248">
        <f>O166*H166</f>
        <v>0</v>
      </c>
      <c r="Q166" s="248">
        <v>0</v>
      </c>
      <c r="R166" s="248">
        <f>Q166*H166</f>
        <v>0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347</v>
      </c>
      <c r="AT166" s="250" t="s">
        <v>160</v>
      </c>
      <c r="AU166" s="250" t="s">
        <v>21</v>
      </c>
      <c r="AY166" s="14" t="s">
        <v>159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347</v>
      </c>
      <c r="BM166" s="250" t="s">
        <v>431</v>
      </c>
    </row>
    <row r="167" s="2" customFormat="1" ht="33" customHeight="1">
      <c r="A167" s="37"/>
      <c r="B167" s="38"/>
      <c r="C167" s="251" t="s">
        <v>304</v>
      </c>
      <c r="D167" s="251" t="s">
        <v>187</v>
      </c>
      <c r="E167" s="252" t="s">
        <v>432</v>
      </c>
      <c r="F167" s="253" t="s">
        <v>433</v>
      </c>
      <c r="G167" s="254" t="s">
        <v>228</v>
      </c>
      <c r="H167" s="255">
        <v>8</v>
      </c>
      <c r="I167" s="256"/>
      <c r="J167" s="257">
        <f>ROUND(I167*H167,2)</f>
        <v>0</v>
      </c>
      <c r="K167" s="253" t="s">
        <v>325</v>
      </c>
      <c r="L167" s="258"/>
      <c r="M167" s="259" t="s">
        <v>1</v>
      </c>
      <c r="N167" s="260" t="s">
        <v>51</v>
      </c>
      <c r="O167" s="90"/>
      <c r="P167" s="248">
        <f>O167*H167</f>
        <v>0</v>
      </c>
      <c r="Q167" s="248">
        <v>0</v>
      </c>
      <c r="R167" s="248">
        <f>Q167*H167</f>
        <v>0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347</v>
      </c>
      <c r="AT167" s="250" t="s">
        <v>187</v>
      </c>
      <c r="AU167" s="250" t="s">
        <v>21</v>
      </c>
      <c r="AY167" s="14" t="s">
        <v>159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347</v>
      </c>
      <c r="BM167" s="250" t="s">
        <v>434</v>
      </c>
    </row>
    <row r="168" s="2" customFormat="1" ht="16.5" customHeight="1">
      <c r="A168" s="37"/>
      <c r="B168" s="38"/>
      <c r="C168" s="239" t="s">
        <v>206</v>
      </c>
      <c r="D168" s="239" t="s">
        <v>160</v>
      </c>
      <c r="E168" s="240" t="s">
        <v>435</v>
      </c>
      <c r="F168" s="241" t="s">
        <v>436</v>
      </c>
      <c r="G168" s="242" t="s">
        <v>205</v>
      </c>
      <c r="H168" s="243">
        <v>2</v>
      </c>
      <c r="I168" s="244"/>
      <c r="J168" s="245">
        <f>ROUND(I168*H168,2)</f>
        <v>0</v>
      </c>
      <c r="K168" s="241" t="s">
        <v>325</v>
      </c>
      <c r="L168" s="40"/>
      <c r="M168" s="246" t="s">
        <v>1</v>
      </c>
      <c r="N168" s="247" t="s">
        <v>51</v>
      </c>
      <c r="O168" s="90"/>
      <c r="P168" s="248">
        <f>O168*H168</f>
        <v>0</v>
      </c>
      <c r="Q168" s="248">
        <v>0</v>
      </c>
      <c r="R168" s="248">
        <f>Q168*H168</f>
        <v>0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347</v>
      </c>
      <c r="AT168" s="250" t="s">
        <v>160</v>
      </c>
      <c r="AU168" s="250" t="s">
        <v>21</v>
      </c>
      <c r="AY168" s="14" t="s">
        <v>159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347</v>
      </c>
      <c r="BM168" s="250" t="s">
        <v>437</v>
      </c>
    </row>
    <row r="169" s="2" customFormat="1" ht="21.75" customHeight="1">
      <c r="A169" s="37"/>
      <c r="B169" s="38"/>
      <c r="C169" s="239" t="s">
        <v>312</v>
      </c>
      <c r="D169" s="239" t="s">
        <v>160</v>
      </c>
      <c r="E169" s="240" t="s">
        <v>438</v>
      </c>
      <c r="F169" s="241" t="s">
        <v>439</v>
      </c>
      <c r="G169" s="242" t="s">
        <v>228</v>
      </c>
      <c r="H169" s="243">
        <v>2</v>
      </c>
      <c r="I169" s="244"/>
      <c r="J169" s="245">
        <f>ROUND(I169*H169,2)</f>
        <v>0</v>
      </c>
      <c r="K169" s="241" t="s">
        <v>325</v>
      </c>
      <c r="L169" s="40"/>
      <c r="M169" s="246" t="s">
        <v>1</v>
      </c>
      <c r="N169" s="247" t="s">
        <v>51</v>
      </c>
      <c r="O169" s="90"/>
      <c r="P169" s="248">
        <f>O169*H169</f>
        <v>0</v>
      </c>
      <c r="Q169" s="248">
        <v>0</v>
      </c>
      <c r="R169" s="248">
        <f>Q169*H169</f>
        <v>0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347</v>
      </c>
      <c r="AT169" s="250" t="s">
        <v>160</v>
      </c>
      <c r="AU169" s="250" t="s">
        <v>21</v>
      </c>
      <c r="AY169" s="14" t="s">
        <v>159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347</v>
      </c>
      <c r="BM169" s="250" t="s">
        <v>440</v>
      </c>
    </row>
    <row r="170" s="2" customFormat="1">
      <c r="A170" s="37"/>
      <c r="B170" s="38"/>
      <c r="C170" s="251" t="s">
        <v>209</v>
      </c>
      <c r="D170" s="251" t="s">
        <v>187</v>
      </c>
      <c r="E170" s="252" t="s">
        <v>441</v>
      </c>
      <c r="F170" s="253" t="s">
        <v>442</v>
      </c>
      <c r="G170" s="254" t="s">
        <v>228</v>
      </c>
      <c r="H170" s="255">
        <v>1</v>
      </c>
      <c r="I170" s="256"/>
      <c r="J170" s="257">
        <f>ROUND(I170*H170,2)</f>
        <v>0</v>
      </c>
      <c r="K170" s="253" t="s">
        <v>325</v>
      </c>
      <c r="L170" s="258"/>
      <c r="M170" s="259" t="s">
        <v>1</v>
      </c>
      <c r="N170" s="260" t="s">
        <v>51</v>
      </c>
      <c r="O170" s="90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199</v>
      </c>
      <c r="AT170" s="250" t="s">
        <v>187</v>
      </c>
      <c r="AU170" s="250" t="s">
        <v>21</v>
      </c>
      <c r="AY170" s="14" t="s">
        <v>159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21</v>
      </c>
      <c r="BK170" s="142">
        <f>ROUND(I170*H170,2)</f>
        <v>0</v>
      </c>
      <c r="BL170" s="14" t="s">
        <v>199</v>
      </c>
      <c r="BM170" s="250" t="s">
        <v>443</v>
      </c>
    </row>
    <row r="171" s="2" customFormat="1">
      <c r="A171" s="37"/>
      <c r="B171" s="38"/>
      <c r="C171" s="239" t="s">
        <v>444</v>
      </c>
      <c r="D171" s="239" t="s">
        <v>160</v>
      </c>
      <c r="E171" s="240" t="s">
        <v>445</v>
      </c>
      <c r="F171" s="241" t="s">
        <v>446</v>
      </c>
      <c r="G171" s="242" t="s">
        <v>228</v>
      </c>
      <c r="H171" s="243">
        <v>1</v>
      </c>
      <c r="I171" s="244"/>
      <c r="J171" s="245">
        <f>ROUND(I171*H171,2)</f>
        <v>0</v>
      </c>
      <c r="K171" s="241" t="s">
        <v>325</v>
      </c>
      <c r="L171" s="40"/>
      <c r="M171" s="246" t="s">
        <v>1</v>
      </c>
      <c r="N171" s="247" t="s">
        <v>51</v>
      </c>
      <c r="O171" s="90"/>
      <c r="P171" s="248">
        <f>O171*H171</f>
        <v>0</v>
      </c>
      <c r="Q171" s="248">
        <v>0</v>
      </c>
      <c r="R171" s="248">
        <f>Q171*H171</f>
        <v>0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195</v>
      </c>
      <c r="AT171" s="250" t="s">
        <v>160</v>
      </c>
      <c r="AU171" s="250" t="s">
        <v>21</v>
      </c>
      <c r="AY171" s="14" t="s">
        <v>159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21</v>
      </c>
      <c r="BK171" s="142">
        <f>ROUND(I171*H171,2)</f>
        <v>0</v>
      </c>
      <c r="BL171" s="14" t="s">
        <v>195</v>
      </c>
      <c r="BM171" s="250" t="s">
        <v>447</v>
      </c>
    </row>
    <row r="172" s="2" customFormat="1" ht="21.75" customHeight="1">
      <c r="A172" s="37"/>
      <c r="B172" s="38"/>
      <c r="C172" s="239" t="s">
        <v>448</v>
      </c>
      <c r="D172" s="239" t="s">
        <v>160</v>
      </c>
      <c r="E172" s="240" t="s">
        <v>449</v>
      </c>
      <c r="F172" s="241" t="s">
        <v>450</v>
      </c>
      <c r="G172" s="242" t="s">
        <v>168</v>
      </c>
      <c r="H172" s="243">
        <v>760</v>
      </c>
      <c r="I172" s="244"/>
      <c r="J172" s="245">
        <f>ROUND(I172*H172,2)</f>
        <v>0</v>
      </c>
      <c r="K172" s="241" t="s">
        <v>325</v>
      </c>
      <c r="L172" s="40"/>
      <c r="M172" s="246" t="s">
        <v>1</v>
      </c>
      <c r="N172" s="247" t="s">
        <v>51</v>
      </c>
      <c r="O172" s="90"/>
      <c r="P172" s="248">
        <f>O172*H172</f>
        <v>0</v>
      </c>
      <c r="Q172" s="248">
        <v>0</v>
      </c>
      <c r="R172" s="248">
        <f>Q172*H172</f>
        <v>0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337</v>
      </c>
      <c r="AT172" s="250" t="s">
        <v>160</v>
      </c>
      <c r="AU172" s="250" t="s">
        <v>21</v>
      </c>
      <c r="AY172" s="14" t="s">
        <v>159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337</v>
      </c>
      <c r="BM172" s="250" t="s">
        <v>451</v>
      </c>
    </row>
    <row r="173" s="2" customFormat="1">
      <c r="A173" s="37"/>
      <c r="B173" s="38"/>
      <c r="C173" s="251" t="s">
        <v>452</v>
      </c>
      <c r="D173" s="251" t="s">
        <v>187</v>
      </c>
      <c r="E173" s="252" t="s">
        <v>453</v>
      </c>
      <c r="F173" s="253" t="s">
        <v>454</v>
      </c>
      <c r="G173" s="254" t="s">
        <v>228</v>
      </c>
      <c r="H173" s="255">
        <v>760</v>
      </c>
      <c r="I173" s="256"/>
      <c r="J173" s="257">
        <f>ROUND(I173*H173,2)</f>
        <v>0</v>
      </c>
      <c r="K173" s="253" t="s">
        <v>325</v>
      </c>
      <c r="L173" s="258"/>
      <c r="M173" s="259" t="s">
        <v>1</v>
      </c>
      <c r="N173" s="260" t="s">
        <v>51</v>
      </c>
      <c r="O173" s="90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199</v>
      </c>
      <c r="AT173" s="250" t="s">
        <v>187</v>
      </c>
      <c r="AU173" s="250" t="s">
        <v>21</v>
      </c>
      <c r="AY173" s="14" t="s">
        <v>159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199</v>
      </c>
      <c r="BM173" s="250" t="s">
        <v>455</v>
      </c>
    </row>
    <row r="174" s="2" customFormat="1">
      <c r="A174" s="37"/>
      <c r="B174" s="38"/>
      <c r="C174" s="251" t="s">
        <v>456</v>
      </c>
      <c r="D174" s="251" t="s">
        <v>187</v>
      </c>
      <c r="E174" s="252" t="s">
        <v>457</v>
      </c>
      <c r="F174" s="253" t="s">
        <v>458</v>
      </c>
      <c r="G174" s="254" t="s">
        <v>228</v>
      </c>
      <c r="H174" s="255">
        <v>1520</v>
      </c>
      <c r="I174" s="256"/>
      <c r="J174" s="257">
        <f>ROUND(I174*H174,2)</f>
        <v>0</v>
      </c>
      <c r="K174" s="253" t="s">
        <v>325</v>
      </c>
      <c r="L174" s="258"/>
      <c r="M174" s="259" t="s">
        <v>1</v>
      </c>
      <c r="N174" s="260" t="s">
        <v>51</v>
      </c>
      <c r="O174" s="90"/>
      <c r="P174" s="248">
        <f>O174*H174</f>
        <v>0</v>
      </c>
      <c r="Q174" s="248">
        <v>0</v>
      </c>
      <c r="R174" s="248">
        <f>Q174*H174</f>
        <v>0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199</v>
      </c>
      <c r="AT174" s="250" t="s">
        <v>187</v>
      </c>
      <c r="AU174" s="250" t="s">
        <v>21</v>
      </c>
      <c r="AY174" s="14" t="s">
        <v>159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4" t="s">
        <v>21</v>
      </c>
      <c r="BK174" s="142">
        <f>ROUND(I174*H174,2)</f>
        <v>0</v>
      </c>
      <c r="BL174" s="14" t="s">
        <v>199</v>
      </c>
      <c r="BM174" s="250" t="s">
        <v>459</v>
      </c>
    </row>
    <row r="175" s="2" customFormat="1">
      <c r="A175" s="37"/>
      <c r="B175" s="38"/>
      <c r="C175" s="251" t="s">
        <v>460</v>
      </c>
      <c r="D175" s="251" t="s">
        <v>187</v>
      </c>
      <c r="E175" s="252" t="s">
        <v>461</v>
      </c>
      <c r="F175" s="253" t="s">
        <v>462</v>
      </c>
      <c r="G175" s="254" t="s">
        <v>228</v>
      </c>
      <c r="H175" s="255">
        <v>25</v>
      </c>
      <c r="I175" s="256"/>
      <c r="J175" s="257">
        <f>ROUND(I175*H175,2)</f>
        <v>0</v>
      </c>
      <c r="K175" s="253" t="s">
        <v>325</v>
      </c>
      <c r="L175" s="258"/>
      <c r="M175" s="259" t="s">
        <v>1</v>
      </c>
      <c r="N175" s="260" t="s">
        <v>51</v>
      </c>
      <c r="O175" s="90"/>
      <c r="P175" s="248">
        <f>O175*H175</f>
        <v>0</v>
      </c>
      <c r="Q175" s="248">
        <v>0</v>
      </c>
      <c r="R175" s="248">
        <f>Q175*H175</f>
        <v>0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347</v>
      </c>
      <c r="AT175" s="250" t="s">
        <v>187</v>
      </c>
      <c r="AU175" s="250" t="s">
        <v>21</v>
      </c>
      <c r="AY175" s="14" t="s">
        <v>159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21</v>
      </c>
      <c r="BK175" s="142">
        <f>ROUND(I175*H175,2)</f>
        <v>0</v>
      </c>
      <c r="BL175" s="14" t="s">
        <v>347</v>
      </c>
      <c r="BM175" s="250" t="s">
        <v>463</v>
      </c>
    </row>
    <row r="176" s="2" customFormat="1">
      <c r="A176" s="37"/>
      <c r="B176" s="38"/>
      <c r="C176" s="251" t="s">
        <v>464</v>
      </c>
      <c r="D176" s="251" t="s">
        <v>187</v>
      </c>
      <c r="E176" s="252" t="s">
        <v>465</v>
      </c>
      <c r="F176" s="253" t="s">
        <v>466</v>
      </c>
      <c r="G176" s="254" t="s">
        <v>228</v>
      </c>
      <c r="H176" s="255">
        <v>50</v>
      </c>
      <c r="I176" s="256"/>
      <c r="J176" s="257">
        <f>ROUND(I176*H176,2)</f>
        <v>0</v>
      </c>
      <c r="K176" s="253" t="s">
        <v>325</v>
      </c>
      <c r="L176" s="258"/>
      <c r="M176" s="259" t="s">
        <v>1</v>
      </c>
      <c r="N176" s="260" t="s">
        <v>51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347</v>
      </c>
      <c r="AT176" s="250" t="s">
        <v>187</v>
      </c>
      <c r="AU176" s="250" t="s">
        <v>21</v>
      </c>
      <c r="AY176" s="14" t="s">
        <v>159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347</v>
      </c>
      <c r="BM176" s="250" t="s">
        <v>467</v>
      </c>
    </row>
    <row r="177" s="2" customFormat="1" ht="21.75" customHeight="1">
      <c r="A177" s="37"/>
      <c r="B177" s="38"/>
      <c r="C177" s="239" t="s">
        <v>468</v>
      </c>
      <c r="D177" s="239" t="s">
        <v>160</v>
      </c>
      <c r="E177" s="240" t="s">
        <v>469</v>
      </c>
      <c r="F177" s="241" t="s">
        <v>470</v>
      </c>
      <c r="G177" s="242" t="s">
        <v>168</v>
      </c>
      <c r="H177" s="243">
        <v>785</v>
      </c>
      <c r="I177" s="244"/>
      <c r="J177" s="245">
        <f>ROUND(I177*H177,2)</f>
        <v>0</v>
      </c>
      <c r="K177" s="241" t="s">
        <v>325</v>
      </c>
      <c r="L177" s="40"/>
      <c r="M177" s="246" t="s">
        <v>1</v>
      </c>
      <c r="N177" s="247" t="s">
        <v>51</v>
      </c>
      <c r="O177" s="90"/>
      <c r="P177" s="248">
        <f>O177*H177</f>
        <v>0</v>
      </c>
      <c r="Q177" s="248">
        <v>0</v>
      </c>
      <c r="R177" s="248">
        <f>Q177*H177</f>
        <v>0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337</v>
      </c>
      <c r="AT177" s="250" t="s">
        <v>160</v>
      </c>
      <c r="AU177" s="250" t="s">
        <v>21</v>
      </c>
      <c r="AY177" s="14" t="s">
        <v>159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4" t="s">
        <v>21</v>
      </c>
      <c r="BK177" s="142">
        <f>ROUND(I177*H177,2)</f>
        <v>0</v>
      </c>
      <c r="BL177" s="14" t="s">
        <v>337</v>
      </c>
      <c r="BM177" s="250" t="s">
        <v>471</v>
      </c>
    </row>
    <row r="178" s="2" customFormat="1" ht="33" customHeight="1">
      <c r="A178" s="37"/>
      <c r="B178" s="38"/>
      <c r="C178" s="251" t="s">
        <v>472</v>
      </c>
      <c r="D178" s="251" t="s">
        <v>187</v>
      </c>
      <c r="E178" s="252" t="s">
        <v>473</v>
      </c>
      <c r="F178" s="253" t="s">
        <v>474</v>
      </c>
      <c r="G178" s="254" t="s">
        <v>168</v>
      </c>
      <c r="H178" s="255">
        <v>785</v>
      </c>
      <c r="I178" s="256"/>
      <c r="J178" s="257">
        <f>ROUND(I178*H178,2)</f>
        <v>0</v>
      </c>
      <c r="K178" s="253" t="s">
        <v>325</v>
      </c>
      <c r="L178" s="258"/>
      <c r="M178" s="259" t="s">
        <v>1</v>
      </c>
      <c r="N178" s="260" t="s">
        <v>51</v>
      </c>
      <c r="O178" s="90"/>
      <c r="P178" s="248">
        <f>O178*H178</f>
        <v>0</v>
      </c>
      <c r="Q178" s="248">
        <v>0</v>
      </c>
      <c r="R178" s="248">
        <f>Q178*H178</f>
        <v>0</v>
      </c>
      <c r="S178" s="248">
        <v>0</v>
      </c>
      <c r="T178" s="24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0" t="s">
        <v>199</v>
      </c>
      <c r="AT178" s="250" t="s">
        <v>187</v>
      </c>
      <c r="AU178" s="250" t="s">
        <v>21</v>
      </c>
      <c r="AY178" s="14" t="s">
        <v>159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4" t="s">
        <v>21</v>
      </c>
      <c r="BK178" s="142">
        <f>ROUND(I178*H178,2)</f>
        <v>0</v>
      </c>
      <c r="BL178" s="14" t="s">
        <v>199</v>
      </c>
      <c r="BM178" s="250" t="s">
        <v>475</v>
      </c>
    </row>
    <row r="179" s="2" customFormat="1" ht="16.5" customHeight="1">
      <c r="A179" s="37"/>
      <c r="B179" s="38"/>
      <c r="C179" s="239" t="s">
        <v>476</v>
      </c>
      <c r="D179" s="239" t="s">
        <v>160</v>
      </c>
      <c r="E179" s="240" t="s">
        <v>477</v>
      </c>
      <c r="F179" s="241" t="s">
        <v>478</v>
      </c>
      <c r="G179" s="242" t="s">
        <v>228</v>
      </c>
      <c r="H179" s="243">
        <v>25</v>
      </c>
      <c r="I179" s="244"/>
      <c r="J179" s="245">
        <f>ROUND(I179*H179,2)</f>
        <v>0</v>
      </c>
      <c r="K179" s="241" t="s">
        <v>325</v>
      </c>
      <c r="L179" s="40"/>
      <c r="M179" s="246" t="s">
        <v>1</v>
      </c>
      <c r="N179" s="247" t="s">
        <v>51</v>
      </c>
      <c r="O179" s="90"/>
      <c r="P179" s="248">
        <f>O179*H179</f>
        <v>0</v>
      </c>
      <c r="Q179" s="248">
        <v>0</v>
      </c>
      <c r="R179" s="248">
        <f>Q179*H179</f>
        <v>0</v>
      </c>
      <c r="S179" s="248">
        <v>0</v>
      </c>
      <c r="T179" s="24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0" t="s">
        <v>165</v>
      </c>
      <c r="AT179" s="250" t="s">
        <v>160</v>
      </c>
      <c r="AU179" s="250" t="s">
        <v>21</v>
      </c>
      <c r="AY179" s="14" t="s">
        <v>159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4" t="s">
        <v>21</v>
      </c>
      <c r="BK179" s="142">
        <f>ROUND(I179*H179,2)</f>
        <v>0</v>
      </c>
      <c r="BL179" s="14" t="s">
        <v>165</v>
      </c>
      <c r="BM179" s="250" t="s">
        <v>479</v>
      </c>
    </row>
    <row r="180" s="2" customFormat="1">
      <c r="A180" s="37"/>
      <c r="B180" s="38"/>
      <c r="C180" s="251" t="s">
        <v>220</v>
      </c>
      <c r="D180" s="251" t="s">
        <v>187</v>
      </c>
      <c r="E180" s="252" t="s">
        <v>480</v>
      </c>
      <c r="F180" s="253" t="s">
        <v>481</v>
      </c>
      <c r="G180" s="254" t="s">
        <v>228</v>
      </c>
      <c r="H180" s="255">
        <v>25</v>
      </c>
      <c r="I180" s="256"/>
      <c r="J180" s="257">
        <f>ROUND(I180*H180,2)</f>
        <v>0</v>
      </c>
      <c r="K180" s="253" t="s">
        <v>369</v>
      </c>
      <c r="L180" s="258"/>
      <c r="M180" s="263" t="s">
        <v>1</v>
      </c>
      <c r="N180" s="264" t="s">
        <v>51</v>
      </c>
      <c r="O180" s="265"/>
      <c r="P180" s="266">
        <f>O180*H180</f>
        <v>0</v>
      </c>
      <c r="Q180" s="266">
        <v>0</v>
      </c>
      <c r="R180" s="266">
        <f>Q180*H180</f>
        <v>0</v>
      </c>
      <c r="S180" s="266">
        <v>0</v>
      </c>
      <c r="T180" s="26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0" t="s">
        <v>199</v>
      </c>
      <c r="AT180" s="250" t="s">
        <v>187</v>
      </c>
      <c r="AU180" s="250" t="s">
        <v>21</v>
      </c>
      <c r="AY180" s="14" t="s">
        <v>159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4" t="s">
        <v>21</v>
      </c>
      <c r="BK180" s="142">
        <f>ROUND(I180*H180,2)</f>
        <v>0</v>
      </c>
      <c r="BL180" s="14" t="s">
        <v>199</v>
      </c>
      <c r="BM180" s="250" t="s">
        <v>482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0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VNBipgHbM+GnDQoRic626X/gPueLdbQeJiPYkkXTCAuBjIS4KCz1xnP34undGDCq+dgpLIMr5LA8BT3uJPc5pg==" hashValue="NrGYVLIeivFxANVIG8Tbykh2Izfgi9YL0Oz0DYcz6mFG8xJkfrOTROJHROidT/llBWnn5MvSbnV6GPb74f/yvQ==" algorithmName="SHA-512" password="CC35"/>
  <autoFilter ref="C128:K180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483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ROUND((SUM(BE103:BE110) + SUM(BE130:BE139)),  2)</f>
        <v>0</v>
      </c>
      <c r="G35" s="37"/>
      <c r="H35" s="37"/>
      <c r="I35" s="171">
        <v>0.20999999999999999</v>
      </c>
      <c r="J35" s="170">
        <f>ROUND(((SUM(BE103:BE110) + SUM(BE130:BE139))*I35),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ROUND((SUM(BF103:BF110) + SUM(BF130:BF139)),  2)</f>
        <v>0</v>
      </c>
      <c r="G36" s="37"/>
      <c r="H36" s="37"/>
      <c r="I36" s="171">
        <v>0.14999999999999999</v>
      </c>
      <c r="J36" s="170">
        <f>ROUND(((SUM(BF103:BF110) + SUM(BF130:BF139))*I36),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ROUND((SUM(BG103:BG110) + SUM(BG130:BG139)),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ROUND((SUM(BH103:BH110) + SUM(BH130:BH139)),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ROUND((SUM(BI103:BI110) + SUM(BI130:BI139)),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06-SO02 - VRN - úsek mezi STS Kopřivnice os.n. a TTS 913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484</v>
      </c>
      <c r="E97" s="197"/>
      <c r="F97" s="197"/>
      <c r="G97" s="197"/>
      <c r="H97" s="197"/>
      <c r="I97" s="197"/>
      <c r="J97" s="198">
        <f>J131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485</v>
      </c>
      <c r="E98" s="203"/>
      <c r="F98" s="203"/>
      <c r="G98" s="203"/>
      <c r="H98" s="203"/>
      <c r="I98" s="203"/>
      <c r="J98" s="204">
        <f>J132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486</v>
      </c>
      <c r="E99" s="203"/>
      <c r="F99" s="203"/>
      <c r="G99" s="203"/>
      <c r="H99" s="203"/>
      <c r="I99" s="203"/>
      <c r="J99" s="204">
        <f>J136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487</v>
      </c>
      <c r="E100" s="203"/>
      <c r="F100" s="203"/>
      <c r="G100" s="203"/>
      <c r="H100" s="203"/>
      <c r="I100" s="203"/>
      <c r="J100" s="204">
        <f>J138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93" t="s">
        <v>136</v>
      </c>
      <c r="D103" s="39"/>
      <c r="E103" s="39"/>
      <c r="F103" s="39"/>
      <c r="G103" s="39"/>
      <c r="H103" s="39"/>
      <c r="I103" s="39"/>
      <c r="J103" s="206">
        <f>ROUND(J104 + J105 + J106 + J107 + J108 + J109,2)</f>
        <v>0</v>
      </c>
      <c r="K103" s="39"/>
      <c r="L103" s="62"/>
      <c r="N103" s="207" t="s">
        <v>50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143" t="s">
        <v>137</v>
      </c>
      <c r="E104" s="136"/>
      <c r="F104" s="136"/>
      <c r="G104" s="39"/>
      <c r="H104" s="39"/>
      <c r="I104" s="39"/>
      <c r="J104" s="137">
        <v>0</v>
      </c>
      <c r="K104" s="39"/>
      <c r="L104" s="208"/>
      <c r="M104" s="209"/>
      <c r="N104" s="210" t="s">
        <v>51</v>
      </c>
      <c r="O104" s="209"/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138</v>
      </c>
      <c r="AZ104" s="209"/>
      <c r="BA104" s="209"/>
      <c r="BB104" s="209"/>
      <c r="BC104" s="209"/>
      <c r="BD104" s="209"/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2" t="s">
        <v>21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143" t="s">
        <v>139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51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138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21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140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141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43" t="s">
        <v>142</v>
      </c>
      <c r="E108" s="136"/>
      <c r="F108" s="136"/>
      <c r="G108" s="39"/>
      <c r="H108" s="39"/>
      <c r="I108" s="39"/>
      <c r="J108" s="137"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138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136" t="s">
        <v>143</v>
      </c>
      <c r="E109" s="39"/>
      <c r="F109" s="39"/>
      <c r="G109" s="39"/>
      <c r="H109" s="39"/>
      <c r="I109" s="39"/>
      <c r="J109" s="137">
        <f>ROUND(J30*T109,2)</f>
        <v>0</v>
      </c>
      <c r="K109" s="39"/>
      <c r="L109" s="208"/>
      <c r="M109" s="209"/>
      <c r="N109" s="210" t="s">
        <v>51</v>
      </c>
      <c r="O109" s="209"/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144</v>
      </c>
      <c r="AZ109" s="209"/>
      <c r="BA109" s="209"/>
      <c r="BB109" s="209"/>
      <c r="BC109" s="209"/>
      <c r="BD109" s="209"/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2" t="s">
        <v>21</v>
      </c>
      <c r="BK109" s="209"/>
      <c r="BL109" s="209"/>
      <c r="BM109" s="209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147" t="s">
        <v>119</v>
      </c>
      <c r="D111" s="148"/>
      <c r="E111" s="148"/>
      <c r="F111" s="148"/>
      <c r="G111" s="148"/>
      <c r="H111" s="148"/>
      <c r="I111" s="148"/>
      <c r="J111" s="149">
        <f>ROUND(J96+J103,2)</f>
        <v>0</v>
      </c>
      <c r="K111" s="14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0" t="s">
        <v>145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29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90" t="str">
        <f>E7</f>
        <v>Oprava rozvodu elektrické energie v úseku Kopřivnice - Štramberk</v>
      </c>
      <c r="F120" s="29"/>
      <c r="G120" s="29"/>
      <c r="H120" s="2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121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30" customHeight="1">
      <c r="A122" s="37"/>
      <c r="B122" s="38"/>
      <c r="C122" s="39"/>
      <c r="D122" s="39"/>
      <c r="E122" s="75" t="str">
        <f>E9</f>
        <v>06-SO02 - VRN - úsek mezi STS Kopřivnice os.n. a TTS 913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22</v>
      </c>
      <c r="D124" s="39"/>
      <c r="E124" s="39"/>
      <c r="F124" s="24" t="str">
        <f>F12</f>
        <v xml:space="preserve"> </v>
      </c>
      <c r="G124" s="39"/>
      <c r="H124" s="39"/>
      <c r="I124" s="29" t="s">
        <v>24</v>
      </c>
      <c r="J124" s="78" t="str">
        <f>IF(J12="","",J12)</f>
        <v>30. 8. 2019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28</v>
      </c>
      <c r="D126" s="39"/>
      <c r="E126" s="39"/>
      <c r="F126" s="24" t="str">
        <f>E15</f>
        <v>SŽDC s.o., OŘ Ostrava</v>
      </c>
      <c r="G126" s="39"/>
      <c r="H126" s="39"/>
      <c r="I126" s="29" t="s">
        <v>36</v>
      </c>
      <c r="J126" s="33" t="str">
        <f>E21</f>
        <v>SB 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34</v>
      </c>
      <c r="D127" s="39"/>
      <c r="E127" s="39"/>
      <c r="F127" s="24" t="str">
        <f>IF(E18="","",E18)</f>
        <v>Vyplň údaj</v>
      </c>
      <c r="G127" s="39"/>
      <c r="H127" s="39"/>
      <c r="I127" s="29" t="s">
        <v>41</v>
      </c>
      <c r="J127" s="33" t="str">
        <f>E24</f>
        <v>Ivo Černý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14"/>
      <c r="B129" s="215"/>
      <c r="C129" s="216" t="s">
        <v>146</v>
      </c>
      <c r="D129" s="217" t="s">
        <v>71</v>
      </c>
      <c r="E129" s="217" t="s">
        <v>67</v>
      </c>
      <c r="F129" s="217" t="s">
        <v>68</v>
      </c>
      <c r="G129" s="217" t="s">
        <v>147</v>
      </c>
      <c r="H129" s="217" t="s">
        <v>148</v>
      </c>
      <c r="I129" s="217" t="s">
        <v>149</v>
      </c>
      <c r="J129" s="217" t="s">
        <v>127</v>
      </c>
      <c r="K129" s="218" t="s">
        <v>150</v>
      </c>
      <c r="L129" s="219"/>
      <c r="M129" s="99" t="s">
        <v>1</v>
      </c>
      <c r="N129" s="100" t="s">
        <v>50</v>
      </c>
      <c r="O129" s="100" t="s">
        <v>151</v>
      </c>
      <c r="P129" s="100" t="s">
        <v>152</v>
      </c>
      <c r="Q129" s="100" t="s">
        <v>153</v>
      </c>
      <c r="R129" s="100" t="s">
        <v>154</v>
      </c>
      <c r="S129" s="100" t="s">
        <v>155</v>
      </c>
      <c r="T129" s="101" t="s">
        <v>156</v>
      </c>
      <c r="U129" s="21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/>
    </row>
    <row r="130" s="2" customFormat="1" ht="22.8" customHeight="1">
      <c r="A130" s="37"/>
      <c r="B130" s="38"/>
      <c r="C130" s="106" t="s">
        <v>157</v>
      </c>
      <c r="D130" s="39"/>
      <c r="E130" s="39"/>
      <c r="F130" s="39"/>
      <c r="G130" s="39"/>
      <c r="H130" s="39"/>
      <c r="I130" s="39"/>
      <c r="J130" s="220">
        <f>BK130</f>
        <v>0</v>
      </c>
      <c r="K130" s="39"/>
      <c r="L130" s="40"/>
      <c r="M130" s="102"/>
      <c r="N130" s="221"/>
      <c r="O130" s="103"/>
      <c r="P130" s="222">
        <f>P131</f>
        <v>0</v>
      </c>
      <c r="Q130" s="103"/>
      <c r="R130" s="222">
        <f>R131</f>
        <v>0</v>
      </c>
      <c r="S130" s="103"/>
      <c r="T130" s="223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85</v>
      </c>
      <c r="AU130" s="14" t="s">
        <v>129</v>
      </c>
      <c r="BK130" s="224">
        <f>BK131</f>
        <v>0</v>
      </c>
    </row>
    <row r="131" s="12" customFormat="1" ht="25.92" customHeight="1">
      <c r="A131" s="12"/>
      <c r="B131" s="225"/>
      <c r="C131" s="226"/>
      <c r="D131" s="227" t="s">
        <v>85</v>
      </c>
      <c r="E131" s="228" t="s">
        <v>138</v>
      </c>
      <c r="F131" s="228" t="s">
        <v>488</v>
      </c>
      <c r="G131" s="226"/>
      <c r="H131" s="226"/>
      <c r="I131" s="229"/>
      <c r="J131" s="230">
        <f>BK131</f>
        <v>0</v>
      </c>
      <c r="K131" s="226"/>
      <c r="L131" s="231"/>
      <c r="M131" s="232"/>
      <c r="N131" s="233"/>
      <c r="O131" s="233"/>
      <c r="P131" s="234">
        <f>P132+P136+P138</f>
        <v>0</v>
      </c>
      <c r="Q131" s="233"/>
      <c r="R131" s="234">
        <f>R132+R136+R138</f>
        <v>0</v>
      </c>
      <c r="S131" s="233"/>
      <c r="T131" s="235">
        <f>T132+T136+T138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6" t="s">
        <v>174</v>
      </c>
      <c r="AT131" s="237" t="s">
        <v>85</v>
      </c>
      <c r="AU131" s="237" t="s">
        <v>86</v>
      </c>
      <c r="AY131" s="236" t="s">
        <v>159</v>
      </c>
      <c r="BK131" s="238">
        <f>BK132+BK136+BK138</f>
        <v>0</v>
      </c>
    </row>
    <row r="132" s="12" customFormat="1" ht="22.8" customHeight="1">
      <c r="A132" s="12"/>
      <c r="B132" s="225"/>
      <c r="C132" s="226"/>
      <c r="D132" s="227" t="s">
        <v>85</v>
      </c>
      <c r="E132" s="261" t="s">
        <v>489</v>
      </c>
      <c r="F132" s="261" t="s">
        <v>490</v>
      </c>
      <c r="G132" s="226"/>
      <c r="H132" s="226"/>
      <c r="I132" s="229"/>
      <c r="J132" s="262">
        <f>BK132</f>
        <v>0</v>
      </c>
      <c r="K132" s="226"/>
      <c r="L132" s="231"/>
      <c r="M132" s="232"/>
      <c r="N132" s="233"/>
      <c r="O132" s="233"/>
      <c r="P132" s="234">
        <f>SUM(P133:P135)</f>
        <v>0</v>
      </c>
      <c r="Q132" s="233"/>
      <c r="R132" s="234">
        <f>SUM(R133:R135)</f>
        <v>0</v>
      </c>
      <c r="S132" s="233"/>
      <c r="T132" s="235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174</v>
      </c>
      <c r="AT132" s="237" t="s">
        <v>85</v>
      </c>
      <c r="AU132" s="237" t="s">
        <v>21</v>
      </c>
      <c r="AY132" s="236" t="s">
        <v>159</v>
      </c>
      <c r="BK132" s="238">
        <f>SUM(BK133:BK135)</f>
        <v>0</v>
      </c>
    </row>
    <row r="133" s="2" customFormat="1" ht="16.5" customHeight="1">
      <c r="A133" s="37"/>
      <c r="B133" s="38"/>
      <c r="C133" s="239" t="s">
        <v>21</v>
      </c>
      <c r="D133" s="239" t="s">
        <v>160</v>
      </c>
      <c r="E133" s="240" t="s">
        <v>491</v>
      </c>
      <c r="F133" s="241" t="s">
        <v>492</v>
      </c>
      <c r="G133" s="242" t="s">
        <v>493</v>
      </c>
      <c r="H133" s="243">
        <v>1</v>
      </c>
      <c r="I133" s="244"/>
      <c r="J133" s="245">
        <f>ROUND(I133*H133,2)</f>
        <v>0</v>
      </c>
      <c r="K133" s="241" t="s">
        <v>164</v>
      </c>
      <c r="L133" s="40"/>
      <c r="M133" s="246" t="s">
        <v>1</v>
      </c>
      <c r="N133" s="247" t="s">
        <v>51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494</v>
      </c>
      <c r="AT133" s="250" t="s">
        <v>160</v>
      </c>
      <c r="AU133" s="250" t="s">
        <v>95</v>
      </c>
      <c r="AY133" s="14" t="s">
        <v>159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494</v>
      </c>
      <c r="BM133" s="250" t="s">
        <v>495</v>
      </c>
    </row>
    <row r="134" s="2" customFormat="1" ht="16.5" customHeight="1">
      <c r="A134" s="37"/>
      <c r="B134" s="38"/>
      <c r="C134" s="239" t="s">
        <v>95</v>
      </c>
      <c r="D134" s="239" t="s">
        <v>160</v>
      </c>
      <c r="E134" s="240" t="s">
        <v>496</v>
      </c>
      <c r="F134" s="241" t="s">
        <v>497</v>
      </c>
      <c r="G134" s="242" t="s">
        <v>493</v>
      </c>
      <c r="H134" s="243">
        <v>1</v>
      </c>
      <c r="I134" s="244"/>
      <c r="J134" s="245">
        <f>ROUND(I134*H134,2)</f>
        <v>0</v>
      </c>
      <c r="K134" s="241" t="s">
        <v>164</v>
      </c>
      <c r="L134" s="40"/>
      <c r="M134" s="246" t="s">
        <v>1</v>
      </c>
      <c r="N134" s="247" t="s">
        <v>51</v>
      </c>
      <c r="O134" s="90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494</v>
      </c>
      <c r="AT134" s="250" t="s">
        <v>160</v>
      </c>
      <c r="AU134" s="250" t="s">
        <v>95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494</v>
      </c>
      <c r="BM134" s="250" t="s">
        <v>498</v>
      </c>
    </row>
    <row r="135" s="2" customFormat="1" ht="16.5" customHeight="1">
      <c r="A135" s="37"/>
      <c r="B135" s="38"/>
      <c r="C135" s="239" t="s">
        <v>169</v>
      </c>
      <c r="D135" s="239" t="s">
        <v>160</v>
      </c>
      <c r="E135" s="240" t="s">
        <v>499</v>
      </c>
      <c r="F135" s="241" t="s">
        <v>500</v>
      </c>
      <c r="G135" s="242" t="s">
        <v>493</v>
      </c>
      <c r="H135" s="243">
        <v>1</v>
      </c>
      <c r="I135" s="244"/>
      <c r="J135" s="245">
        <f>ROUND(I135*H135,2)</f>
        <v>0</v>
      </c>
      <c r="K135" s="241" t="s">
        <v>164</v>
      </c>
      <c r="L135" s="40"/>
      <c r="M135" s="246" t="s">
        <v>1</v>
      </c>
      <c r="N135" s="247" t="s">
        <v>51</v>
      </c>
      <c r="O135" s="90"/>
      <c r="P135" s="248">
        <f>O135*H135</f>
        <v>0</v>
      </c>
      <c r="Q135" s="248">
        <v>0</v>
      </c>
      <c r="R135" s="248">
        <f>Q135*H135</f>
        <v>0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494</v>
      </c>
      <c r="AT135" s="250" t="s">
        <v>160</v>
      </c>
      <c r="AU135" s="250" t="s">
        <v>95</v>
      </c>
      <c r="AY135" s="14" t="s">
        <v>159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494</v>
      </c>
      <c r="BM135" s="250" t="s">
        <v>501</v>
      </c>
    </row>
    <row r="136" s="12" customFormat="1" ht="22.8" customHeight="1">
      <c r="A136" s="12"/>
      <c r="B136" s="225"/>
      <c r="C136" s="226"/>
      <c r="D136" s="227" t="s">
        <v>85</v>
      </c>
      <c r="E136" s="261" t="s">
        <v>502</v>
      </c>
      <c r="F136" s="261" t="s">
        <v>137</v>
      </c>
      <c r="G136" s="226"/>
      <c r="H136" s="226"/>
      <c r="I136" s="229"/>
      <c r="J136" s="262">
        <f>BK136</f>
        <v>0</v>
      </c>
      <c r="K136" s="226"/>
      <c r="L136" s="231"/>
      <c r="M136" s="232"/>
      <c r="N136" s="233"/>
      <c r="O136" s="233"/>
      <c r="P136" s="234">
        <f>P137</f>
        <v>0</v>
      </c>
      <c r="Q136" s="233"/>
      <c r="R136" s="234">
        <f>R137</f>
        <v>0</v>
      </c>
      <c r="S136" s="233"/>
      <c r="T136" s="235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174</v>
      </c>
      <c r="AT136" s="237" t="s">
        <v>85</v>
      </c>
      <c r="AU136" s="237" t="s">
        <v>21</v>
      </c>
      <c r="AY136" s="236" t="s">
        <v>159</v>
      </c>
      <c r="BK136" s="238">
        <f>BK137</f>
        <v>0</v>
      </c>
    </row>
    <row r="137" s="2" customFormat="1" ht="16.5" customHeight="1">
      <c r="A137" s="37"/>
      <c r="B137" s="38"/>
      <c r="C137" s="239" t="s">
        <v>26</v>
      </c>
      <c r="D137" s="239" t="s">
        <v>160</v>
      </c>
      <c r="E137" s="240" t="s">
        <v>503</v>
      </c>
      <c r="F137" s="241" t="s">
        <v>504</v>
      </c>
      <c r="G137" s="242" t="s">
        <v>493</v>
      </c>
      <c r="H137" s="243">
        <v>1</v>
      </c>
      <c r="I137" s="244"/>
      <c r="J137" s="245">
        <f>ROUND(I137*H137,2)</f>
        <v>0</v>
      </c>
      <c r="K137" s="241" t="s">
        <v>164</v>
      </c>
      <c r="L137" s="40"/>
      <c r="M137" s="246" t="s">
        <v>1</v>
      </c>
      <c r="N137" s="247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494</v>
      </c>
      <c r="AT137" s="250" t="s">
        <v>160</v>
      </c>
      <c r="AU137" s="250" t="s">
        <v>95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494</v>
      </c>
      <c r="BM137" s="250" t="s">
        <v>505</v>
      </c>
    </row>
    <row r="138" s="12" customFormat="1" ht="22.8" customHeight="1">
      <c r="A138" s="12"/>
      <c r="B138" s="225"/>
      <c r="C138" s="226"/>
      <c r="D138" s="227" t="s">
        <v>85</v>
      </c>
      <c r="E138" s="261" t="s">
        <v>506</v>
      </c>
      <c r="F138" s="261" t="s">
        <v>507</v>
      </c>
      <c r="G138" s="226"/>
      <c r="H138" s="226"/>
      <c r="I138" s="229"/>
      <c r="J138" s="262">
        <f>BK138</f>
        <v>0</v>
      </c>
      <c r="K138" s="226"/>
      <c r="L138" s="231"/>
      <c r="M138" s="232"/>
      <c r="N138" s="233"/>
      <c r="O138" s="233"/>
      <c r="P138" s="234">
        <f>P139</f>
        <v>0</v>
      </c>
      <c r="Q138" s="233"/>
      <c r="R138" s="234">
        <f>R139</f>
        <v>0</v>
      </c>
      <c r="S138" s="233"/>
      <c r="T138" s="23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174</v>
      </c>
      <c r="AT138" s="237" t="s">
        <v>85</v>
      </c>
      <c r="AU138" s="237" t="s">
        <v>21</v>
      </c>
      <c r="AY138" s="236" t="s">
        <v>159</v>
      </c>
      <c r="BK138" s="238">
        <f>BK139</f>
        <v>0</v>
      </c>
    </row>
    <row r="139" s="2" customFormat="1" ht="16.5" customHeight="1">
      <c r="A139" s="37"/>
      <c r="B139" s="38"/>
      <c r="C139" s="239" t="s">
        <v>210</v>
      </c>
      <c r="D139" s="239" t="s">
        <v>160</v>
      </c>
      <c r="E139" s="240" t="s">
        <v>508</v>
      </c>
      <c r="F139" s="241" t="s">
        <v>509</v>
      </c>
      <c r="G139" s="242" t="s">
        <v>493</v>
      </c>
      <c r="H139" s="243">
        <v>1</v>
      </c>
      <c r="I139" s="244"/>
      <c r="J139" s="245">
        <f>ROUND(I139*H139,2)</f>
        <v>0</v>
      </c>
      <c r="K139" s="241" t="s">
        <v>164</v>
      </c>
      <c r="L139" s="40"/>
      <c r="M139" s="268" t="s">
        <v>1</v>
      </c>
      <c r="N139" s="269" t="s">
        <v>51</v>
      </c>
      <c r="O139" s="265"/>
      <c r="P139" s="266">
        <f>O139*H139</f>
        <v>0</v>
      </c>
      <c r="Q139" s="266">
        <v>0</v>
      </c>
      <c r="R139" s="266">
        <f>Q139*H139</f>
        <v>0</v>
      </c>
      <c r="S139" s="266">
        <v>0</v>
      </c>
      <c r="T139" s="26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0" t="s">
        <v>494</v>
      </c>
      <c r="AT139" s="250" t="s">
        <v>160</v>
      </c>
      <c r="AU139" s="250" t="s">
        <v>95</v>
      </c>
      <c r="AY139" s="14" t="s">
        <v>159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494</v>
      </c>
      <c r="BM139" s="250" t="s">
        <v>510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0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BocXJ3D+wmgCiCvdWn5lGzNFiqYB5GBxGImfnvy6MnRaBP06rU/OrUrktkHJhp80R5sxdJcciPKywJm9ZOJ2PQ==" hashValue="wUzIeifnGCNEirw/aqqMB9Dby90koGGDo0T/OKcWWp/B0HTBvxp0yGRGbMXnTxbGWvLNZzVXSTPcc6bMjJzSPw==" algorithmName="SHA-512" password="CC35"/>
  <autoFilter ref="C129:K139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511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J105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ROUND((SUM(BE105:BE112) + SUM(BE132:BE183)),  2)</f>
        <v>0</v>
      </c>
      <c r="G35" s="37"/>
      <c r="H35" s="37"/>
      <c r="I35" s="171">
        <v>0.20999999999999999</v>
      </c>
      <c r="J35" s="170">
        <f>ROUND(((SUM(BE105:BE112) + SUM(BE132:BE183))*I35),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ROUND((SUM(BF105:BF112) + SUM(BF132:BF183)),  2)</f>
        <v>0</v>
      </c>
      <c r="G36" s="37"/>
      <c r="H36" s="37"/>
      <c r="I36" s="171">
        <v>0.14999999999999999</v>
      </c>
      <c r="J36" s="170">
        <f>ROUND(((SUM(BF105:BF112) + SUM(BF132:BF183))*I36),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ROUND((SUM(BG105:BG112) + SUM(BG132:BG183)),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ROUND((SUM(BH105:BH112) + SUM(BH132:BH183)),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ROUND((SUM(BI105:BI112) + SUM(BI132:BI183)),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07-SO03 - URS - Zemní práce - úsek mezi TTS 913 a STS Štramberk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130</v>
      </c>
      <c r="E97" s="197"/>
      <c r="F97" s="197"/>
      <c r="G97" s="197"/>
      <c r="H97" s="197"/>
      <c r="I97" s="197"/>
      <c r="J97" s="198">
        <f>J133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512</v>
      </c>
      <c r="E98" s="197"/>
      <c r="F98" s="197"/>
      <c r="G98" s="197"/>
      <c r="H98" s="197"/>
      <c r="I98" s="197"/>
      <c r="J98" s="198">
        <f>J139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4"/>
      <c r="C99" s="195"/>
      <c r="D99" s="196" t="s">
        <v>132</v>
      </c>
      <c r="E99" s="197"/>
      <c r="F99" s="197"/>
      <c r="G99" s="197"/>
      <c r="H99" s="197"/>
      <c r="I99" s="197"/>
      <c r="J99" s="198">
        <f>J150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4"/>
      <c r="C100" s="195"/>
      <c r="D100" s="196" t="s">
        <v>133</v>
      </c>
      <c r="E100" s="197"/>
      <c r="F100" s="197"/>
      <c r="G100" s="197"/>
      <c r="H100" s="197"/>
      <c r="I100" s="197"/>
      <c r="J100" s="198">
        <f>J171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4"/>
      <c r="C101" s="195"/>
      <c r="D101" s="196" t="s">
        <v>513</v>
      </c>
      <c r="E101" s="197"/>
      <c r="F101" s="197"/>
      <c r="G101" s="197"/>
      <c r="H101" s="197"/>
      <c r="I101" s="197"/>
      <c r="J101" s="198">
        <f>J180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514</v>
      </c>
      <c r="E102" s="203"/>
      <c r="F102" s="203"/>
      <c r="G102" s="203"/>
      <c r="H102" s="203"/>
      <c r="I102" s="203"/>
      <c r="J102" s="204">
        <f>J181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9.28" customHeight="1">
      <c r="A105" s="37"/>
      <c r="B105" s="38"/>
      <c r="C105" s="193" t="s">
        <v>136</v>
      </c>
      <c r="D105" s="39"/>
      <c r="E105" s="39"/>
      <c r="F105" s="39"/>
      <c r="G105" s="39"/>
      <c r="H105" s="39"/>
      <c r="I105" s="39"/>
      <c r="J105" s="206">
        <f>ROUND(J106 + J107 + J108 + J109 + J110 + J111,2)</f>
        <v>0</v>
      </c>
      <c r="K105" s="39"/>
      <c r="L105" s="62"/>
      <c r="N105" s="207" t="s">
        <v>50</v>
      </c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8" customHeight="1">
      <c r="A106" s="37"/>
      <c r="B106" s="38"/>
      <c r="C106" s="39"/>
      <c r="D106" s="143" t="s">
        <v>137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139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43" t="s">
        <v>140</v>
      </c>
      <c r="E108" s="136"/>
      <c r="F108" s="136"/>
      <c r="G108" s="39"/>
      <c r="H108" s="39"/>
      <c r="I108" s="39"/>
      <c r="J108" s="137"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138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143" t="s">
        <v>141</v>
      </c>
      <c r="E109" s="136"/>
      <c r="F109" s="136"/>
      <c r="G109" s="39"/>
      <c r="H109" s="39"/>
      <c r="I109" s="39"/>
      <c r="J109" s="137">
        <v>0</v>
      </c>
      <c r="K109" s="39"/>
      <c r="L109" s="208"/>
      <c r="M109" s="209"/>
      <c r="N109" s="210" t="s">
        <v>51</v>
      </c>
      <c r="O109" s="209"/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138</v>
      </c>
      <c r="AZ109" s="209"/>
      <c r="BA109" s="209"/>
      <c r="BB109" s="209"/>
      <c r="BC109" s="209"/>
      <c r="BD109" s="209"/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2" t="s">
        <v>21</v>
      </c>
      <c r="BK109" s="209"/>
      <c r="BL109" s="209"/>
      <c r="BM109" s="209"/>
    </row>
    <row r="110" s="2" customFormat="1" ht="18" customHeight="1">
      <c r="A110" s="37"/>
      <c r="B110" s="38"/>
      <c r="C110" s="39"/>
      <c r="D110" s="143" t="s">
        <v>142</v>
      </c>
      <c r="E110" s="136"/>
      <c r="F110" s="136"/>
      <c r="G110" s="39"/>
      <c r="H110" s="39"/>
      <c r="I110" s="39"/>
      <c r="J110" s="137">
        <v>0</v>
      </c>
      <c r="K110" s="39"/>
      <c r="L110" s="208"/>
      <c r="M110" s="209"/>
      <c r="N110" s="210" t="s">
        <v>51</v>
      </c>
      <c r="O110" s="209"/>
      <c r="P110" s="209"/>
      <c r="Q110" s="209"/>
      <c r="R110" s="209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09"/>
      <c r="AG110" s="209"/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12" t="s">
        <v>138</v>
      </c>
      <c r="AZ110" s="209"/>
      <c r="BA110" s="209"/>
      <c r="BB110" s="209"/>
      <c r="BC110" s="209"/>
      <c r="BD110" s="209"/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2" t="s">
        <v>21</v>
      </c>
      <c r="BK110" s="209"/>
      <c r="BL110" s="209"/>
      <c r="BM110" s="209"/>
    </row>
    <row r="111" s="2" customFormat="1" ht="18" customHeight="1">
      <c r="A111" s="37"/>
      <c r="B111" s="38"/>
      <c r="C111" s="39"/>
      <c r="D111" s="136" t="s">
        <v>143</v>
      </c>
      <c r="E111" s="39"/>
      <c r="F111" s="39"/>
      <c r="G111" s="39"/>
      <c r="H111" s="39"/>
      <c r="I111" s="39"/>
      <c r="J111" s="137">
        <f>ROUND(J30*T111,2)</f>
        <v>0</v>
      </c>
      <c r="K111" s="39"/>
      <c r="L111" s="208"/>
      <c r="M111" s="209"/>
      <c r="N111" s="210" t="s">
        <v>51</v>
      </c>
      <c r="O111" s="209"/>
      <c r="P111" s="209"/>
      <c r="Q111" s="209"/>
      <c r="R111" s="209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09"/>
      <c r="AG111" s="209"/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12" t="s">
        <v>144</v>
      </c>
      <c r="AZ111" s="209"/>
      <c r="BA111" s="209"/>
      <c r="BB111" s="209"/>
      <c r="BC111" s="209"/>
      <c r="BD111" s="209"/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2" t="s">
        <v>21</v>
      </c>
      <c r="BK111" s="209"/>
      <c r="BL111" s="209"/>
      <c r="BM111" s="209"/>
    </row>
    <row r="112" s="2" customForma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9.28" customHeight="1">
      <c r="A113" s="37"/>
      <c r="B113" s="38"/>
      <c r="C113" s="147" t="s">
        <v>119</v>
      </c>
      <c r="D113" s="148"/>
      <c r="E113" s="148"/>
      <c r="F113" s="148"/>
      <c r="G113" s="148"/>
      <c r="H113" s="148"/>
      <c r="I113" s="148"/>
      <c r="J113" s="149">
        <f>ROUND(J96+J105,2)</f>
        <v>0</v>
      </c>
      <c r="K113" s="14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0" t="s">
        <v>145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190" t="str">
        <f>E7</f>
        <v>Oprava rozvodu elektrické energie v úseku Kopřivnice - Štramberk</v>
      </c>
      <c r="F122" s="29"/>
      <c r="G122" s="29"/>
      <c r="H122" s="2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121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30" customHeight="1">
      <c r="A124" s="37"/>
      <c r="B124" s="38"/>
      <c r="C124" s="39"/>
      <c r="D124" s="39"/>
      <c r="E124" s="75" t="str">
        <f>E9</f>
        <v>07-SO03 - URS - Zemní práce - úsek mezi TTS 913 a STS Štramberk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29" t="s">
        <v>22</v>
      </c>
      <c r="D126" s="39"/>
      <c r="E126" s="39"/>
      <c r="F126" s="24" t="str">
        <f>F12</f>
        <v xml:space="preserve"> </v>
      </c>
      <c r="G126" s="39"/>
      <c r="H126" s="39"/>
      <c r="I126" s="29" t="s">
        <v>24</v>
      </c>
      <c r="J126" s="78" t="str">
        <f>IF(J12="","",J12)</f>
        <v>30. 8. 2019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29" t="s">
        <v>28</v>
      </c>
      <c r="D128" s="39"/>
      <c r="E128" s="39"/>
      <c r="F128" s="24" t="str">
        <f>E15</f>
        <v>SŽDC s.o., OŘ Ostrava</v>
      </c>
      <c r="G128" s="39"/>
      <c r="H128" s="39"/>
      <c r="I128" s="29" t="s">
        <v>36</v>
      </c>
      <c r="J128" s="33" t="str">
        <f>E21</f>
        <v>SB projekt s.r.o.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29" t="s">
        <v>34</v>
      </c>
      <c r="D129" s="39"/>
      <c r="E129" s="39"/>
      <c r="F129" s="24" t="str">
        <f>IF(E18="","",E18)</f>
        <v>Vyplň údaj</v>
      </c>
      <c r="G129" s="39"/>
      <c r="H129" s="39"/>
      <c r="I129" s="29" t="s">
        <v>41</v>
      </c>
      <c r="J129" s="33" t="str">
        <f>E24</f>
        <v>Ivo Černý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214"/>
      <c r="B131" s="215"/>
      <c r="C131" s="216" t="s">
        <v>146</v>
      </c>
      <c r="D131" s="217" t="s">
        <v>71</v>
      </c>
      <c r="E131" s="217" t="s">
        <v>67</v>
      </c>
      <c r="F131" s="217" t="s">
        <v>68</v>
      </c>
      <c r="G131" s="217" t="s">
        <v>147</v>
      </c>
      <c r="H131" s="217" t="s">
        <v>148</v>
      </c>
      <c r="I131" s="217" t="s">
        <v>149</v>
      </c>
      <c r="J131" s="217" t="s">
        <v>127</v>
      </c>
      <c r="K131" s="218" t="s">
        <v>150</v>
      </c>
      <c r="L131" s="219"/>
      <c r="M131" s="99" t="s">
        <v>1</v>
      </c>
      <c r="N131" s="100" t="s">
        <v>50</v>
      </c>
      <c r="O131" s="100" t="s">
        <v>151</v>
      </c>
      <c r="P131" s="100" t="s">
        <v>152</v>
      </c>
      <c r="Q131" s="100" t="s">
        <v>153</v>
      </c>
      <c r="R131" s="100" t="s">
        <v>154</v>
      </c>
      <c r="S131" s="100" t="s">
        <v>155</v>
      </c>
      <c r="T131" s="101" t="s">
        <v>156</v>
      </c>
      <c r="U131" s="21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/>
    </row>
    <row r="132" s="2" customFormat="1" ht="22.8" customHeight="1">
      <c r="A132" s="37"/>
      <c r="B132" s="38"/>
      <c r="C132" s="106" t="s">
        <v>157</v>
      </c>
      <c r="D132" s="39"/>
      <c r="E132" s="39"/>
      <c r="F132" s="39"/>
      <c r="G132" s="39"/>
      <c r="H132" s="39"/>
      <c r="I132" s="39"/>
      <c r="J132" s="220">
        <f>BK132</f>
        <v>0</v>
      </c>
      <c r="K132" s="39"/>
      <c r="L132" s="40"/>
      <c r="M132" s="102"/>
      <c r="N132" s="221"/>
      <c r="O132" s="103"/>
      <c r="P132" s="222">
        <f>P133+P139+P150+P171+P180</f>
        <v>0</v>
      </c>
      <c r="Q132" s="103"/>
      <c r="R132" s="222">
        <f>R133+R139+R150+R171+R180</f>
        <v>662.57308599999988</v>
      </c>
      <c r="S132" s="103"/>
      <c r="T132" s="223">
        <f>T133+T139+T150+T171+T180</f>
        <v>50.212799999999994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4" t="s">
        <v>85</v>
      </c>
      <c r="AU132" s="14" t="s">
        <v>129</v>
      </c>
      <c r="BK132" s="224">
        <f>BK133+BK139+BK150+BK171+BK180</f>
        <v>0</v>
      </c>
    </row>
    <row r="133" s="12" customFormat="1" ht="25.92" customHeight="1">
      <c r="A133" s="12"/>
      <c r="B133" s="225"/>
      <c r="C133" s="226"/>
      <c r="D133" s="227" t="s">
        <v>85</v>
      </c>
      <c r="E133" s="228" t="s">
        <v>21</v>
      </c>
      <c r="F133" s="228" t="s">
        <v>158</v>
      </c>
      <c r="G133" s="226"/>
      <c r="H133" s="226"/>
      <c r="I133" s="229"/>
      <c r="J133" s="230">
        <f>BK133</f>
        <v>0</v>
      </c>
      <c r="K133" s="226"/>
      <c r="L133" s="231"/>
      <c r="M133" s="232"/>
      <c r="N133" s="233"/>
      <c r="O133" s="233"/>
      <c r="P133" s="234">
        <f>SUM(P134:P138)</f>
        <v>0</v>
      </c>
      <c r="Q133" s="233"/>
      <c r="R133" s="234">
        <f>SUM(R134:R138)</f>
        <v>0.87528000000000006</v>
      </c>
      <c r="S133" s="233"/>
      <c r="T133" s="23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6" t="s">
        <v>21</v>
      </c>
      <c r="AT133" s="237" t="s">
        <v>85</v>
      </c>
      <c r="AU133" s="237" t="s">
        <v>86</v>
      </c>
      <c r="AY133" s="236" t="s">
        <v>159</v>
      </c>
      <c r="BK133" s="238">
        <f>SUM(BK134:BK138)</f>
        <v>0</v>
      </c>
    </row>
    <row r="134" s="2" customFormat="1">
      <c r="A134" s="37"/>
      <c r="B134" s="38"/>
      <c r="C134" s="239" t="s">
        <v>21</v>
      </c>
      <c r="D134" s="239" t="s">
        <v>160</v>
      </c>
      <c r="E134" s="240" t="s">
        <v>161</v>
      </c>
      <c r="F134" s="241" t="s">
        <v>162</v>
      </c>
      <c r="G134" s="242" t="s">
        <v>163</v>
      </c>
      <c r="H134" s="243">
        <v>213.244</v>
      </c>
      <c r="I134" s="244"/>
      <c r="J134" s="245">
        <f>ROUND(I134*H134,2)</f>
        <v>0</v>
      </c>
      <c r="K134" s="241" t="s">
        <v>164</v>
      </c>
      <c r="L134" s="40"/>
      <c r="M134" s="246" t="s">
        <v>1</v>
      </c>
      <c r="N134" s="247" t="s">
        <v>51</v>
      </c>
      <c r="O134" s="90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165</v>
      </c>
      <c r="AT134" s="250" t="s">
        <v>160</v>
      </c>
      <c r="AU134" s="250" t="s">
        <v>21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165</v>
      </c>
      <c r="BM134" s="250" t="s">
        <v>95</v>
      </c>
    </row>
    <row r="135" s="2" customFormat="1">
      <c r="A135" s="37"/>
      <c r="B135" s="38"/>
      <c r="C135" s="239" t="s">
        <v>95</v>
      </c>
      <c r="D135" s="239" t="s">
        <v>160</v>
      </c>
      <c r="E135" s="240" t="s">
        <v>166</v>
      </c>
      <c r="F135" s="241" t="s">
        <v>167</v>
      </c>
      <c r="G135" s="242" t="s">
        <v>168</v>
      </c>
      <c r="H135" s="243">
        <v>117.09999999999999</v>
      </c>
      <c r="I135" s="244"/>
      <c r="J135" s="245">
        <f>ROUND(I135*H135,2)</f>
        <v>0</v>
      </c>
      <c r="K135" s="241" t="s">
        <v>164</v>
      </c>
      <c r="L135" s="40"/>
      <c r="M135" s="246" t="s">
        <v>1</v>
      </c>
      <c r="N135" s="247" t="s">
        <v>51</v>
      </c>
      <c r="O135" s="90"/>
      <c r="P135" s="248">
        <f>O135*H135</f>
        <v>0</v>
      </c>
      <c r="Q135" s="248">
        <v>0.0035999999999999999</v>
      </c>
      <c r="R135" s="248">
        <f>Q135*H135</f>
        <v>0.42155999999999999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165</v>
      </c>
      <c r="AT135" s="250" t="s">
        <v>160</v>
      </c>
      <c r="AU135" s="250" t="s">
        <v>21</v>
      </c>
      <c r="AY135" s="14" t="s">
        <v>159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165</v>
      </c>
      <c r="BM135" s="250" t="s">
        <v>165</v>
      </c>
    </row>
    <row r="136" s="2" customFormat="1" ht="21.75" customHeight="1">
      <c r="A136" s="37"/>
      <c r="B136" s="38"/>
      <c r="C136" s="239" t="s">
        <v>169</v>
      </c>
      <c r="D136" s="239" t="s">
        <v>160</v>
      </c>
      <c r="E136" s="240" t="s">
        <v>170</v>
      </c>
      <c r="F136" s="241" t="s">
        <v>171</v>
      </c>
      <c r="G136" s="242" t="s">
        <v>172</v>
      </c>
      <c r="H136" s="243">
        <v>228</v>
      </c>
      <c r="I136" s="244"/>
      <c r="J136" s="245">
        <f>ROUND(I136*H136,2)</f>
        <v>0</v>
      </c>
      <c r="K136" s="241" t="s">
        <v>164</v>
      </c>
      <c r="L136" s="40"/>
      <c r="M136" s="246" t="s">
        <v>1</v>
      </c>
      <c r="N136" s="247" t="s">
        <v>51</v>
      </c>
      <c r="O136" s="90"/>
      <c r="P136" s="248">
        <f>O136*H136</f>
        <v>0</v>
      </c>
      <c r="Q136" s="248">
        <v>0.00199</v>
      </c>
      <c r="R136" s="248">
        <f>Q136*H136</f>
        <v>0.45372000000000001</v>
      </c>
      <c r="S136" s="248">
        <v>0</v>
      </c>
      <c r="T136" s="24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0" t="s">
        <v>165</v>
      </c>
      <c r="AT136" s="250" t="s">
        <v>160</v>
      </c>
      <c r="AU136" s="250" t="s">
        <v>21</v>
      </c>
      <c r="AY136" s="14" t="s">
        <v>159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165</v>
      </c>
      <c r="BM136" s="250" t="s">
        <v>173</v>
      </c>
    </row>
    <row r="137" s="2" customFormat="1">
      <c r="A137" s="37"/>
      <c r="B137" s="38"/>
      <c r="C137" s="239" t="s">
        <v>174</v>
      </c>
      <c r="D137" s="239" t="s">
        <v>160</v>
      </c>
      <c r="E137" s="240" t="s">
        <v>175</v>
      </c>
      <c r="F137" s="241" t="s">
        <v>176</v>
      </c>
      <c r="G137" s="242" t="s">
        <v>172</v>
      </c>
      <c r="H137" s="243">
        <v>228</v>
      </c>
      <c r="I137" s="244"/>
      <c r="J137" s="245">
        <f>ROUND(I137*H137,2)</f>
        <v>0</v>
      </c>
      <c r="K137" s="241" t="s">
        <v>164</v>
      </c>
      <c r="L137" s="40"/>
      <c r="M137" s="246" t="s">
        <v>1</v>
      </c>
      <c r="N137" s="247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165</v>
      </c>
      <c r="AT137" s="250" t="s">
        <v>160</v>
      </c>
      <c r="AU137" s="250" t="s">
        <v>21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165</v>
      </c>
      <c r="BM137" s="250" t="s">
        <v>177</v>
      </c>
    </row>
    <row r="138" s="2" customFormat="1" ht="21.75" customHeight="1">
      <c r="A138" s="37"/>
      <c r="B138" s="38"/>
      <c r="C138" s="239" t="s">
        <v>178</v>
      </c>
      <c r="D138" s="239" t="s">
        <v>160</v>
      </c>
      <c r="E138" s="240" t="s">
        <v>179</v>
      </c>
      <c r="F138" s="241" t="s">
        <v>180</v>
      </c>
      <c r="G138" s="242" t="s">
        <v>163</v>
      </c>
      <c r="H138" s="243">
        <v>193.244</v>
      </c>
      <c r="I138" s="244"/>
      <c r="J138" s="245">
        <f>ROUND(I138*H138,2)</f>
        <v>0</v>
      </c>
      <c r="K138" s="241" t="s">
        <v>164</v>
      </c>
      <c r="L138" s="40"/>
      <c r="M138" s="246" t="s">
        <v>1</v>
      </c>
      <c r="N138" s="247" t="s">
        <v>51</v>
      </c>
      <c r="O138" s="90"/>
      <c r="P138" s="248">
        <f>O138*H138</f>
        <v>0</v>
      </c>
      <c r="Q138" s="248">
        <v>0</v>
      </c>
      <c r="R138" s="248">
        <f>Q138*H138</f>
        <v>0</v>
      </c>
      <c r="S138" s="248">
        <v>0</v>
      </c>
      <c r="T138" s="24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0" t="s">
        <v>165</v>
      </c>
      <c r="AT138" s="250" t="s">
        <v>160</v>
      </c>
      <c r="AU138" s="250" t="s">
        <v>21</v>
      </c>
      <c r="AY138" s="14" t="s">
        <v>159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165</v>
      </c>
      <c r="BM138" s="250" t="s">
        <v>181</v>
      </c>
    </row>
    <row r="139" s="12" customFormat="1" ht="25.92" customHeight="1">
      <c r="A139" s="12"/>
      <c r="B139" s="225"/>
      <c r="C139" s="226"/>
      <c r="D139" s="227" t="s">
        <v>85</v>
      </c>
      <c r="E139" s="228" t="s">
        <v>95</v>
      </c>
      <c r="F139" s="228" t="s">
        <v>515</v>
      </c>
      <c r="G139" s="226"/>
      <c r="H139" s="226"/>
      <c r="I139" s="229"/>
      <c r="J139" s="230">
        <f>BK139</f>
        <v>0</v>
      </c>
      <c r="K139" s="226"/>
      <c r="L139" s="231"/>
      <c r="M139" s="232"/>
      <c r="N139" s="233"/>
      <c r="O139" s="233"/>
      <c r="P139" s="234">
        <f>SUM(P140:P149)</f>
        <v>0</v>
      </c>
      <c r="Q139" s="233"/>
      <c r="R139" s="234">
        <f>SUM(R140:R149)</f>
        <v>515.45945599999993</v>
      </c>
      <c r="S139" s="233"/>
      <c r="T139" s="235">
        <f>SUM(T140:T149)</f>
        <v>50.168799999999997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6" t="s">
        <v>21</v>
      </c>
      <c r="AT139" s="237" t="s">
        <v>85</v>
      </c>
      <c r="AU139" s="237" t="s">
        <v>86</v>
      </c>
      <c r="AY139" s="236" t="s">
        <v>159</v>
      </c>
      <c r="BK139" s="238">
        <f>SUM(BK140:BK149)</f>
        <v>0</v>
      </c>
    </row>
    <row r="140" s="2" customFormat="1">
      <c r="A140" s="37"/>
      <c r="B140" s="38"/>
      <c r="C140" s="239" t="s">
        <v>183</v>
      </c>
      <c r="D140" s="239" t="s">
        <v>160</v>
      </c>
      <c r="E140" s="240" t="s">
        <v>516</v>
      </c>
      <c r="F140" s="241" t="s">
        <v>517</v>
      </c>
      <c r="G140" s="242" t="s">
        <v>168</v>
      </c>
      <c r="H140" s="243">
        <v>746.79999999999995</v>
      </c>
      <c r="I140" s="244"/>
      <c r="J140" s="245">
        <f>ROUND(I140*H140,2)</f>
        <v>0</v>
      </c>
      <c r="K140" s="241" t="s">
        <v>164</v>
      </c>
      <c r="L140" s="40"/>
      <c r="M140" s="246" t="s">
        <v>1</v>
      </c>
      <c r="N140" s="247" t="s">
        <v>51</v>
      </c>
      <c r="O140" s="90"/>
      <c r="P140" s="248">
        <f>O140*H140</f>
        <v>0</v>
      </c>
      <c r="Q140" s="248">
        <v>0</v>
      </c>
      <c r="R140" s="248">
        <f>Q140*H140</f>
        <v>0</v>
      </c>
      <c r="S140" s="248">
        <v>0</v>
      </c>
      <c r="T140" s="24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0" t="s">
        <v>165</v>
      </c>
      <c r="AT140" s="250" t="s">
        <v>160</v>
      </c>
      <c r="AU140" s="250" t="s">
        <v>21</v>
      </c>
      <c r="AY140" s="14" t="s">
        <v>159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165</v>
      </c>
      <c r="BM140" s="250" t="s">
        <v>518</v>
      </c>
    </row>
    <row r="141" s="2" customFormat="1">
      <c r="A141" s="37"/>
      <c r="B141" s="38"/>
      <c r="C141" s="239" t="s">
        <v>173</v>
      </c>
      <c r="D141" s="239" t="s">
        <v>160</v>
      </c>
      <c r="E141" s="240" t="s">
        <v>184</v>
      </c>
      <c r="F141" s="241" t="s">
        <v>185</v>
      </c>
      <c r="G141" s="242" t="s">
        <v>163</v>
      </c>
      <c r="H141" s="243">
        <v>22.803999999999998</v>
      </c>
      <c r="I141" s="244"/>
      <c r="J141" s="245">
        <f>ROUND(I141*H141,2)</f>
        <v>0</v>
      </c>
      <c r="K141" s="241" t="s">
        <v>164</v>
      </c>
      <c r="L141" s="40"/>
      <c r="M141" s="246" t="s">
        <v>1</v>
      </c>
      <c r="N141" s="247" t="s">
        <v>51</v>
      </c>
      <c r="O141" s="90"/>
      <c r="P141" s="248">
        <f>O141*H141</f>
        <v>0</v>
      </c>
      <c r="Q141" s="248">
        <v>0</v>
      </c>
      <c r="R141" s="248">
        <f>Q141*H141</f>
        <v>0</v>
      </c>
      <c r="S141" s="248">
        <v>2.2000000000000002</v>
      </c>
      <c r="T141" s="249">
        <f>S141*H141</f>
        <v>50.168799999999997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0" t="s">
        <v>165</v>
      </c>
      <c r="AT141" s="250" t="s">
        <v>160</v>
      </c>
      <c r="AU141" s="250" t="s">
        <v>21</v>
      </c>
      <c r="AY141" s="14" t="s">
        <v>159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165</v>
      </c>
      <c r="BM141" s="250" t="s">
        <v>221</v>
      </c>
    </row>
    <row r="142" s="2" customFormat="1">
      <c r="A142" s="37"/>
      <c r="B142" s="38"/>
      <c r="C142" s="239" t="s">
        <v>192</v>
      </c>
      <c r="D142" s="239" t="s">
        <v>160</v>
      </c>
      <c r="E142" s="240" t="s">
        <v>519</v>
      </c>
      <c r="F142" s="241" t="s">
        <v>520</v>
      </c>
      <c r="G142" s="242" t="s">
        <v>168</v>
      </c>
      <c r="H142" s="243">
        <v>363.39999999999998</v>
      </c>
      <c r="I142" s="244"/>
      <c r="J142" s="245">
        <f>ROUND(I142*H142,2)</f>
        <v>0</v>
      </c>
      <c r="K142" s="241" t="s">
        <v>164</v>
      </c>
      <c r="L142" s="40"/>
      <c r="M142" s="246" t="s">
        <v>1</v>
      </c>
      <c r="N142" s="247" t="s">
        <v>51</v>
      </c>
      <c r="O142" s="90"/>
      <c r="P142" s="248">
        <f>O142*H142</f>
        <v>0</v>
      </c>
      <c r="Q142" s="248">
        <v>0</v>
      </c>
      <c r="R142" s="248">
        <f>Q142*H142</f>
        <v>0</v>
      </c>
      <c r="S142" s="248">
        <v>0</v>
      </c>
      <c r="T142" s="24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0" t="s">
        <v>165</v>
      </c>
      <c r="AT142" s="250" t="s">
        <v>160</v>
      </c>
      <c r="AU142" s="250" t="s">
        <v>21</v>
      </c>
      <c r="AY142" s="14" t="s">
        <v>159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165</v>
      </c>
      <c r="BM142" s="250" t="s">
        <v>521</v>
      </c>
    </row>
    <row r="143" s="2" customFormat="1">
      <c r="A143" s="37"/>
      <c r="B143" s="38"/>
      <c r="C143" s="239" t="s">
        <v>26</v>
      </c>
      <c r="D143" s="239" t="s">
        <v>160</v>
      </c>
      <c r="E143" s="240" t="s">
        <v>218</v>
      </c>
      <c r="F143" s="241" t="s">
        <v>219</v>
      </c>
      <c r="G143" s="242" t="s">
        <v>168</v>
      </c>
      <c r="H143" s="243">
        <v>363.39999999999998</v>
      </c>
      <c r="I143" s="244"/>
      <c r="J143" s="245">
        <f>ROUND(I143*H143,2)</f>
        <v>0</v>
      </c>
      <c r="K143" s="241" t="s">
        <v>164</v>
      </c>
      <c r="L143" s="40"/>
      <c r="M143" s="246" t="s">
        <v>1</v>
      </c>
      <c r="N143" s="247" t="s">
        <v>51</v>
      </c>
      <c r="O143" s="90"/>
      <c r="P143" s="248">
        <f>O143*H143</f>
        <v>0</v>
      </c>
      <c r="Q143" s="248">
        <v>0.26000000000000001</v>
      </c>
      <c r="R143" s="248">
        <f>Q143*H143</f>
        <v>94.483999999999995</v>
      </c>
      <c r="S143" s="248">
        <v>0</v>
      </c>
      <c r="T143" s="24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0" t="s">
        <v>165</v>
      </c>
      <c r="AT143" s="250" t="s">
        <v>160</v>
      </c>
      <c r="AU143" s="250" t="s">
        <v>21</v>
      </c>
      <c r="AY143" s="14" t="s">
        <v>159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165</v>
      </c>
      <c r="BM143" s="250" t="s">
        <v>237</v>
      </c>
    </row>
    <row r="144" s="2" customFormat="1" ht="21.75" customHeight="1">
      <c r="A144" s="37"/>
      <c r="B144" s="38"/>
      <c r="C144" s="239" t="s">
        <v>202</v>
      </c>
      <c r="D144" s="239" t="s">
        <v>160</v>
      </c>
      <c r="E144" s="240" t="s">
        <v>179</v>
      </c>
      <c r="F144" s="241" t="s">
        <v>180</v>
      </c>
      <c r="G144" s="242" t="s">
        <v>163</v>
      </c>
      <c r="H144" s="243">
        <v>301.72000000000003</v>
      </c>
      <c r="I144" s="244"/>
      <c r="J144" s="245">
        <f>ROUND(I144*H144,2)</f>
        <v>0</v>
      </c>
      <c r="K144" s="241" t="s">
        <v>164</v>
      </c>
      <c r="L144" s="40"/>
      <c r="M144" s="246" t="s">
        <v>1</v>
      </c>
      <c r="N144" s="247" t="s">
        <v>51</v>
      </c>
      <c r="O144" s="90"/>
      <c r="P144" s="248">
        <f>O144*H144</f>
        <v>0</v>
      </c>
      <c r="Q144" s="248">
        <v>0</v>
      </c>
      <c r="R144" s="248">
        <f>Q144*H144</f>
        <v>0</v>
      </c>
      <c r="S144" s="248">
        <v>0</v>
      </c>
      <c r="T144" s="24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0" t="s">
        <v>165</v>
      </c>
      <c r="AT144" s="250" t="s">
        <v>160</v>
      </c>
      <c r="AU144" s="250" t="s">
        <v>21</v>
      </c>
      <c r="AY144" s="14" t="s">
        <v>159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21</v>
      </c>
      <c r="BK144" s="142">
        <f>ROUND(I144*H144,2)</f>
        <v>0</v>
      </c>
      <c r="BL144" s="14" t="s">
        <v>165</v>
      </c>
      <c r="BM144" s="250" t="s">
        <v>244</v>
      </c>
    </row>
    <row r="145" s="2" customFormat="1" ht="16.5" customHeight="1">
      <c r="A145" s="37"/>
      <c r="B145" s="38"/>
      <c r="C145" s="251" t="s">
        <v>177</v>
      </c>
      <c r="D145" s="251" t="s">
        <v>187</v>
      </c>
      <c r="E145" s="252" t="s">
        <v>188</v>
      </c>
      <c r="F145" s="253" t="s">
        <v>189</v>
      </c>
      <c r="G145" s="254" t="s">
        <v>190</v>
      </c>
      <c r="H145" s="255">
        <v>143.66499999999999</v>
      </c>
      <c r="I145" s="256"/>
      <c r="J145" s="257">
        <f>ROUND(I145*H145,2)</f>
        <v>0</v>
      </c>
      <c r="K145" s="253" t="s">
        <v>164</v>
      </c>
      <c r="L145" s="258"/>
      <c r="M145" s="259" t="s">
        <v>1</v>
      </c>
      <c r="N145" s="260" t="s">
        <v>51</v>
      </c>
      <c r="O145" s="90"/>
      <c r="P145" s="248">
        <f>O145*H145</f>
        <v>0</v>
      </c>
      <c r="Q145" s="248">
        <v>1</v>
      </c>
      <c r="R145" s="248">
        <f>Q145*H145</f>
        <v>143.66499999999999</v>
      </c>
      <c r="S145" s="248">
        <v>0</v>
      </c>
      <c r="T145" s="24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0" t="s">
        <v>173</v>
      </c>
      <c r="AT145" s="250" t="s">
        <v>187</v>
      </c>
      <c r="AU145" s="250" t="s">
        <v>21</v>
      </c>
      <c r="AY145" s="14" t="s">
        <v>159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165</v>
      </c>
      <c r="BM145" s="250" t="s">
        <v>252</v>
      </c>
    </row>
    <row r="146" s="2" customFormat="1" ht="16.5" customHeight="1">
      <c r="A146" s="37"/>
      <c r="B146" s="38"/>
      <c r="C146" s="251" t="s">
        <v>210</v>
      </c>
      <c r="D146" s="251" t="s">
        <v>187</v>
      </c>
      <c r="E146" s="252" t="s">
        <v>522</v>
      </c>
      <c r="F146" s="253" t="s">
        <v>523</v>
      </c>
      <c r="G146" s="254" t="s">
        <v>190</v>
      </c>
      <c r="H146" s="255">
        <v>143.66499999999999</v>
      </c>
      <c r="I146" s="256"/>
      <c r="J146" s="257">
        <f>ROUND(I146*H146,2)</f>
        <v>0</v>
      </c>
      <c r="K146" s="253" t="s">
        <v>164</v>
      </c>
      <c r="L146" s="258"/>
      <c r="M146" s="259" t="s">
        <v>1</v>
      </c>
      <c r="N146" s="260" t="s">
        <v>51</v>
      </c>
      <c r="O146" s="90"/>
      <c r="P146" s="248">
        <f>O146*H146</f>
        <v>0</v>
      </c>
      <c r="Q146" s="248">
        <v>1</v>
      </c>
      <c r="R146" s="248">
        <f>Q146*H146</f>
        <v>143.66499999999999</v>
      </c>
      <c r="S146" s="248">
        <v>0</v>
      </c>
      <c r="T146" s="24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0" t="s">
        <v>173</v>
      </c>
      <c r="AT146" s="250" t="s">
        <v>187</v>
      </c>
      <c r="AU146" s="250" t="s">
        <v>21</v>
      </c>
      <c r="AY146" s="14" t="s">
        <v>159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165</v>
      </c>
      <c r="BM146" s="250" t="s">
        <v>260</v>
      </c>
    </row>
    <row r="147" s="2" customFormat="1" ht="33" customHeight="1">
      <c r="A147" s="37"/>
      <c r="B147" s="38"/>
      <c r="C147" s="239" t="s">
        <v>181</v>
      </c>
      <c r="D147" s="239" t="s">
        <v>160</v>
      </c>
      <c r="E147" s="240" t="s">
        <v>524</v>
      </c>
      <c r="F147" s="241" t="s">
        <v>525</v>
      </c>
      <c r="G147" s="242" t="s">
        <v>172</v>
      </c>
      <c r="H147" s="243">
        <v>300.72000000000003</v>
      </c>
      <c r="I147" s="244"/>
      <c r="J147" s="245">
        <f>ROUND(I147*H147,2)</f>
        <v>0</v>
      </c>
      <c r="K147" s="241" t="s">
        <v>164</v>
      </c>
      <c r="L147" s="40"/>
      <c r="M147" s="246" t="s">
        <v>1</v>
      </c>
      <c r="N147" s="247" t="s">
        <v>51</v>
      </c>
      <c r="O147" s="90"/>
      <c r="P147" s="248">
        <f>O147*H147</f>
        <v>0</v>
      </c>
      <c r="Q147" s="248">
        <v>0.37980000000000003</v>
      </c>
      <c r="R147" s="248">
        <f>Q147*H147</f>
        <v>114.21345600000002</v>
      </c>
      <c r="S147" s="248">
        <v>0</v>
      </c>
      <c r="T147" s="24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0" t="s">
        <v>165</v>
      </c>
      <c r="AT147" s="250" t="s">
        <v>160</v>
      </c>
      <c r="AU147" s="250" t="s">
        <v>21</v>
      </c>
      <c r="AY147" s="14" t="s">
        <v>159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165</v>
      </c>
      <c r="BM147" s="250" t="s">
        <v>269</v>
      </c>
    </row>
    <row r="148" s="2" customFormat="1">
      <c r="A148" s="37"/>
      <c r="B148" s="38"/>
      <c r="C148" s="239" t="s">
        <v>8</v>
      </c>
      <c r="D148" s="239" t="s">
        <v>160</v>
      </c>
      <c r="E148" s="240" t="s">
        <v>526</v>
      </c>
      <c r="F148" s="241" t="s">
        <v>527</v>
      </c>
      <c r="G148" s="242" t="s">
        <v>172</v>
      </c>
      <c r="H148" s="243">
        <v>54.079999999999998</v>
      </c>
      <c r="I148" s="244"/>
      <c r="J148" s="245">
        <f>ROUND(I148*H148,2)</f>
        <v>0</v>
      </c>
      <c r="K148" s="241" t="s">
        <v>164</v>
      </c>
      <c r="L148" s="40"/>
      <c r="M148" s="246" t="s">
        <v>1</v>
      </c>
      <c r="N148" s="247" t="s">
        <v>51</v>
      </c>
      <c r="O148" s="90"/>
      <c r="P148" s="248">
        <f>O148*H148</f>
        <v>0</v>
      </c>
      <c r="Q148" s="248">
        <v>0</v>
      </c>
      <c r="R148" s="248">
        <f>Q148*H148</f>
        <v>0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165</v>
      </c>
      <c r="AT148" s="250" t="s">
        <v>160</v>
      </c>
      <c r="AU148" s="250" t="s">
        <v>21</v>
      </c>
      <c r="AY148" s="14" t="s">
        <v>159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165</v>
      </c>
      <c r="BM148" s="250" t="s">
        <v>277</v>
      </c>
    </row>
    <row r="149" s="2" customFormat="1" ht="16.5" customHeight="1">
      <c r="A149" s="37"/>
      <c r="B149" s="38"/>
      <c r="C149" s="251" t="s">
        <v>518</v>
      </c>
      <c r="D149" s="251" t="s">
        <v>187</v>
      </c>
      <c r="E149" s="252" t="s">
        <v>197</v>
      </c>
      <c r="F149" s="253" t="s">
        <v>198</v>
      </c>
      <c r="G149" s="254" t="s">
        <v>163</v>
      </c>
      <c r="H149" s="255">
        <v>8</v>
      </c>
      <c r="I149" s="256"/>
      <c r="J149" s="257">
        <f>ROUND(I149*H149,2)</f>
        <v>0</v>
      </c>
      <c r="K149" s="253" t="s">
        <v>164</v>
      </c>
      <c r="L149" s="258"/>
      <c r="M149" s="259" t="s">
        <v>1</v>
      </c>
      <c r="N149" s="260" t="s">
        <v>51</v>
      </c>
      <c r="O149" s="90"/>
      <c r="P149" s="248">
        <f>O149*H149</f>
        <v>0</v>
      </c>
      <c r="Q149" s="248">
        <v>2.4289999999999998</v>
      </c>
      <c r="R149" s="248">
        <f>Q149*H149</f>
        <v>19.431999999999999</v>
      </c>
      <c r="S149" s="248">
        <v>0</v>
      </c>
      <c r="T149" s="24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0" t="s">
        <v>199</v>
      </c>
      <c r="AT149" s="250" t="s">
        <v>187</v>
      </c>
      <c r="AU149" s="250" t="s">
        <v>21</v>
      </c>
      <c r="AY149" s="14" t="s">
        <v>159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199</v>
      </c>
      <c r="BM149" s="250" t="s">
        <v>528</v>
      </c>
    </row>
    <row r="150" s="12" customFormat="1" ht="25.92" customHeight="1">
      <c r="A150" s="12"/>
      <c r="B150" s="225"/>
      <c r="C150" s="226"/>
      <c r="D150" s="227" t="s">
        <v>85</v>
      </c>
      <c r="E150" s="228" t="s">
        <v>169</v>
      </c>
      <c r="F150" s="228" t="s">
        <v>201</v>
      </c>
      <c r="G150" s="226"/>
      <c r="H150" s="226"/>
      <c r="I150" s="229"/>
      <c r="J150" s="230">
        <f>BK150</f>
        <v>0</v>
      </c>
      <c r="K150" s="226"/>
      <c r="L150" s="231"/>
      <c r="M150" s="232"/>
      <c r="N150" s="233"/>
      <c r="O150" s="233"/>
      <c r="P150" s="234">
        <f>SUM(P151:P170)</f>
        <v>0</v>
      </c>
      <c r="Q150" s="233"/>
      <c r="R150" s="234">
        <f>SUM(R151:R170)</f>
        <v>146.22475</v>
      </c>
      <c r="S150" s="233"/>
      <c r="T150" s="235">
        <f>SUM(T151:T170)</f>
        <v>0.043999999999999997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21</v>
      </c>
      <c r="AT150" s="237" t="s">
        <v>85</v>
      </c>
      <c r="AU150" s="237" t="s">
        <v>86</v>
      </c>
      <c r="AY150" s="236" t="s">
        <v>159</v>
      </c>
      <c r="BK150" s="238">
        <f>SUM(BK151:BK170)</f>
        <v>0</v>
      </c>
    </row>
    <row r="151" s="2" customFormat="1">
      <c r="A151" s="37"/>
      <c r="B151" s="38"/>
      <c r="C151" s="239" t="s">
        <v>217</v>
      </c>
      <c r="D151" s="239" t="s">
        <v>160</v>
      </c>
      <c r="E151" s="240" t="s">
        <v>203</v>
      </c>
      <c r="F151" s="241" t="s">
        <v>204</v>
      </c>
      <c r="G151" s="242" t="s">
        <v>205</v>
      </c>
      <c r="H151" s="243">
        <v>3</v>
      </c>
      <c r="I151" s="244"/>
      <c r="J151" s="245">
        <f>ROUND(I151*H151,2)</f>
        <v>0</v>
      </c>
      <c r="K151" s="241" t="s">
        <v>164</v>
      </c>
      <c r="L151" s="40"/>
      <c r="M151" s="246" t="s">
        <v>1</v>
      </c>
      <c r="N151" s="247" t="s">
        <v>51</v>
      </c>
      <c r="O151" s="90"/>
      <c r="P151" s="248">
        <f>O151*H151</f>
        <v>0</v>
      </c>
      <c r="Q151" s="248">
        <v>0.0088000000000000005</v>
      </c>
      <c r="R151" s="248">
        <f>Q151*H151</f>
        <v>0.0264</v>
      </c>
      <c r="S151" s="248">
        <v>0</v>
      </c>
      <c r="T151" s="24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0" t="s">
        <v>165</v>
      </c>
      <c r="AT151" s="250" t="s">
        <v>160</v>
      </c>
      <c r="AU151" s="250" t="s">
        <v>21</v>
      </c>
      <c r="AY151" s="14" t="s">
        <v>159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165</v>
      </c>
      <c r="BM151" s="250" t="s">
        <v>206</v>
      </c>
    </row>
    <row r="152" s="2" customFormat="1" ht="16.5" customHeight="1">
      <c r="A152" s="37"/>
      <c r="B152" s="38"/>
      <c r="C152" s="239" t="s">
        <v>221</v>
      </c>
      <c r="D152" s="239" t="s">
        <v>160</v>
      </c>
      <c r="E152" s="240" t="s">
        <v>207</v>
      </c>
      <c r="F152" s="241" t="s">
        <v>208</v>
      </c>
      <c r="G152" s="242" t="s">
        <v>172</v>
      </c>
      <c r="H152" s="243">
        <v>245</v>
      </c>
      <c r="I152" s="244"/>
      <c r="J152" s="245">
        <f>ROUND(I152*H152,2)</f>
        <v>0</v>
      </c>
      <c r="K152" s="241" t="s">
        <v>164</v>
      </c>
      <c r="L152" s="40"/>
      <c r="M152" s="246" t="s">
        <v>1</v>
      </c>
      <c r="N152" s="247" t="s">
        <v>51</v>
      </c>
      <c r="O152" s="90"/>
      <c r="P152" s="248">
        <f>O152*H152</f>
        <v>0</v>
      </c>
      <c r="Q152" s="248">
        <v>0</v>
      </c>
      <c r="R152" s="248">
        <f>Q152*H152</f>
        <v>0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165</v>
      </c>
      <c r="AT152" s="250" t="s">
        <v>160</v>
      </c>
      <c r="AU152" s="250" t="s">
        <v>21</v>
      </c>
      <c r="AY152" s="14" t="s">
        <v>159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165</v>
      </c>
      <c r="BM152" s="250" t="s">
        <v>209</v>
      </c>
    </row>
    <row r="153" s="2" customFormat="1">
      <c r="A153" s="37"/>
      <c r="B153" s="38"/>
      <c r="C153" s="239" t="s">
        <v>225</v>
      </c>
      <c r="D153" s="239" t="s">
        <v>160</v>
      </c>
      <c r="E153" s="240" t="s">
        <v>211</v>
      </c>
      <c r="F153" s="241" t="s">
        <v>212</v>
      </c>
      <c r="G153" s="242" t="s">
        <v>168</v>
      </c>
      <c r="H153" s="243">
        <v>556.29999999999995</v>
      </c>
      <c r="I153" s="244"/>
      <c r="J153" s="245">
        <f>ROUND(I153*H153,2)</f>
        <v>0</v>
      </c>
      <c r="K153" s="241" t="s">
        <v>164</v>
      </c>
      <c r="L153" s="40"/>
      <c r="M153" s="246" t="s">
        <v>1</v>
      </c>
      <c r="N153" s="247" t="s">
        <v>51</v>
      </c>
      <c r="O153" s="90"/>
      <c r="P153" s="248">
        <f>O153*H153</f>
        <v>0</v>
      </c>
      <c r="Q153" s="248">
        <v>0</v>
      </c>
      <c r="R153" s="248">
        <f>Q153*H153</f>
        <v>0</v>
      </c>
      <c r="S153" s="248">
        <v>0</v>
      </c>
      <c r="T153" s="24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0" t="s">
        <v>165</v>
      </c>
      <c r="AT153" s="250" t="s">
        <v>160</v>
      </c>
      <c r="AU153" s="250" t="s">
        <v>21</v>
      </c>
      <c r="AY153" s="14" t="s">
        <v>159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165</v>
      </c>
      <c r="BM153" s="250" t="s">
        <v>529</v>
      </c>
    </row>
    <row r="154" s="2" customFormat="1">
      <c r="A154" s="37"/>
      <c r="B154" s="38"/>
      <c r="C154" s="239" t="s">
        <v>230</v>
      </c>
      <c r="D154" s="239" t="s">
        <v>160</v>
      </c>
      <c r="E154" s="240" t="s">
        <v>214</v>
      </c>
      <c r="F154" s="241" t="s">
        <v>215</v>
      </c>
      <c r="G154" s="242" t="s">
        <v>168</v>
      </c>
      <c r="H154" s="243">
        <v>556.29999999999995</v>
      </c>
      <c r="I154" s="244"/>
      <c r="J154" s="245">
        <f>ROUND(I154*H154,2)</f>
        <v>0</v>
      </c>
      <c r="K154" s="241" t="s">
        <v>164</v>
      </c>
      <c r="L154" s="40"/>
      <c r="M154" s="246" t="s">
        <v>1</v>
      </c>
      <c r="N154" s="247" t="s">
        <v>51</v>
      </c>
      <c r="O154" s="90"/>
      <c r="P154" s="248">
        <f>O154*H154</f>
        <v>0</v>
      </c>
      <c r="Q154" s="248">
        <v>0</v>
      </c>
      <c r="R154" s="248">
        <f>Q154*H154</f>
        <v>0</v>
      </c>
      <c r="S154" s="248">
        <v>0</v>
      </c>
      <c r="T154" s="24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0" t="s">
        <v>165</v>
      </c>
      <c r="AT154" s="250" t="s">
        <v>160</v>
      </c>
      <c r="AU154" s="250" t="s">
        <v>21</v>
      </c>
      <c r="AY154" s="14" t="s">
        <v>159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165</v>
      </c>
      <c r="BM154" s="250" t="s">
        <v>530</v>
      </c>
    </row>
    <row r="155" s="2" customFormat="1">
      <c r="A155" s="37"/>
      <c r="B155" s="38"/>
      <c r="C155" s="239" t="s">
        <v>241</v>
      </c>
      <c r="D155" s="239" t="s">
        <v>160</v>
      </c>
      <c r="E155" s="240" t="s">
        <v>218</v>
      </c>
      <c r="F155" s="241" t="s">
        <v>219</v>
      </c>
      <c r="G155" s="242" t="s">
        <v>168</v>
      </c>
      <c r="H155" s="243">
        <v>556.29999999999995</v>
      </c>
      <c r="I155" s="244"/>
      <c r="J155" s="245">
        <f>ROUND(I155*H155,2)</f>
        <v>0</v>
      </c>
      <c r="K155" s="241" t="s">
        <v>164</v>
      </c>
      <c r="L155" s="40"/>
      <c r="M155" s="246" t="s">
        <v>1</v>
      </c>
      <c r="N155" s="247" t="s">
        <v>51</v>
      </c>
      <c r="O155" s="90"/>
      <c r="P155" s="248">
        <f>O155*H155</f>
        <v>0</v>
      </c>
      <c r="Q155" s="248">
        <v>0.26000000000000001</v>
      </c>
      <c r="R155" s="248">
        <f>Q155*H155</f>
        <v>144.63800000000001</v>
      </c>
      <c r="S155" s="248">
        <v>0</v>
      </c>
      <c r="T155" s="24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0" t="s">
        <v>165</v>
      </c>
      <c r="AT155" s="250" t="s">
        <v>160</v>
      </c>
      <c r="AU155" s="250" t="s">
        <v>21</v>
      </c>
      <c r="AY155" s="14" t="s">
        <v>159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165</v>
      </c>
      <c r="BM155" s="250" t="s">
        <v>220</v>
      </c>
    </row>
    <row r="156" s="2" customFormat="1">
      <c r="A156" s="37"/>
      <c r="B156" s="38"/>
      <c r="C156" s="239" t="s">
        <v>244</v>
      </c>
      <c r="D156" s="239" t="s">
        <v>160</v>
      </c>
      <c r="E156" s="240" t="s">
        <v>222</v>
      </c>
      <c r="F156" s="241" t="s">
        <v>223</v>
      </c>
      <c r="G156" s="242" t="s">
        <v>163</v>
      </c>
      <c r="H156" s="243">
        <v>102.59999999999999</v>
      </c>
      <c r="I156" s="244"/>
      <c r="J156" s="245">
        <f>ROUND(I156*H156,2)</f>
        <v>0</v>
      </c>
      <c r="K156" s="241" t="s">
        <v>164</v>
      </c>
      <c r="L156" s="40"/>
      <c r="M156" s="246" t="s">
        <v>1</v>
      </c>
      <c r="N156" s="247" t="s">
        <v>51</v>
      </c>
      <c r="O156" s="90"/>
      <c r="P156" s="248">
        <f>O156*H156</f>
        <v>0</v>
      </c>
      <c r="Q156" s="248">
        <v>0</v>
      </c>
      <c r="R156" s="248">
        <f>Q156*H156</f>
        <v>0</v>
      </c>
      <c r="S156" s="248">
        <v>0</v>
      </c>
      <c r="T156" s="24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0" t="s">
        <v>165</v>
      </c>
      <c r="AT156" s="250" t="s">
        <v>160</v>
      </c>
      <c r="AU156" s="250" t="s">
        <v>21</v>
      </c>
      <c r="AY156" s="14" t="s">
        <v>159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165</v>
      </c>
      <c r="BM156" s="250" t="s">
        <v>224</v>
      </c>
    </row>
    <row r="157" s="2" customFormat="1">
      <c r="A157" s="37"/>
      <c r="B157" s="38"/>
      <c r="C157" s="239" t="s">
        <v>248</v>
      </c>
      <c r="D157" s="239" t="s">
        <v>160</v>
      </c>
      <c r="E157" s="240" t="s">
        <v>226</v>
      </c>
      <c r="F157" s="241" t="s">
        <v>227</v>
      </c>
      <c r="G157" s="242" t="s">
        <v>228</v>
      </c>
      <c r="H157" s="243">
        <v>2</v>
      </c>
      <c r="I157" s="244"/>
      <c r="J157" s="245">
        <f>ROUND(I157*H157,2)</f>
        <v>0</v>
      </c>
      <c r="K157" s="241" t="s">
        <v>164</v>
      </c>
      <c r="L157" s="40"/>
      <c r="M157" s="246" t="s">
        <v>1</v>
      </c>
      <c r="N157" s="247" t="s">
        <v>51</v>
      </c>
      <c r="O157" s="90"/>
      <c r="P157" s="248">
        <f>O157*H157</f>
        <v>0</v>
      </c>
      <c r="Q157" s="248">
        <v>0.0038</v>
      </c>
      <c r="R157" s="248">
        <f>Q157*H157</f>
        <v>0.0076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165</v>
      </c>
      <c r="AT157" s="250" t="s">
        <v>160</v>
      </c>
      <c r="AU157" s="250" t="s">
        <v>21</v>
      </c>
      <c r="AY157" s="14" t="s">
        <v>159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165</v>
      </c>
      <c r="BM157" s="250" t="s">
        <v>229</v>
      </c>
    </row>
    <row r="158" s="2" customFormat="1" ht="21.75" customHeight="1">
      <c r="A158" s="37"/>
      <c r="B158" s="38"/>
      <c r="C158" s="239" t="s">
        <v>252</v>
      </c>
      <c r="D158" s="239" t="s">
        <v>160</v>
      </c>
      <c r="E158" s="240" t="s">
        <v>231</v>
      </c>
      <c r="F158" s="241" t="s">
        <v>232</v>
      </c>
      <c r="G158" s="242" t="s">
        <v>228</v>
      </c>
      <c r="H158" s="243">
        <v>16</v>
      </c>
      <c r="I158" s="244"/>
      <c r="J158" s="245">
        <f>ROUND(I158*H158,2)</f>
        <v>0</v>
      </c>
      <c r="K158" s="241" t="s">
        <v>164</v>
      </c>
      <c r="L158" s="40"/>
      <c r="M158" s="246" t="s">
        <v>1</v>
      </c>
      <c r="N158" s="247" t="s">
        <v>51</v>
      </c>
      <c r="O158" s="90"/>
      <c r="P158" s="248">
        <f>O158*H158</f>
        <v>0</v>
      </c>
      <c r="Q158" s="248">
        <v>0.0076</v>
      </c>
      <c r="R158" s="248">
        <f>Q158*H158</f>
        <v>0.1216</v>
      </c>
      <c r="S158" s="248">
        <v>0</v>
      </c>
      <c r="T158" s="24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165</v>
      </c>
      <c r="AT158" s="250" t="s">
        <v>160</v>
      </c>
      <c r="AU158" s="250" t="s">
        <v>21</v>
      </c>
      <c r="AY158" s="14" t="s">
        <v>159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165</v>
      </c>
      <c r="BM158" s="250" t="s">
        <v>233</v>
      </c>
    </row>
    <row r="159" s="2" customFormat="1">
      <c r="A159" s="37"/>
      <c r="B159" s="38"/>
      <c r="C159" s="239" t="s">
        <v>256</v>
      </c>
      <c r="D159" s="239" t="s">
        <v>160</v>
      </c>
      <c r="E159" s="240" t="s">
        <v>234</v>
      </c>
      <c r="F159" s="241" t="s">
        <v>235</v>
      </c>
      <c r="G159" s="242" t="s">
        <v>168</v>
      </c>
      <c r="H159" s="243">
        <v>350</v>
      </c>
      <c r="I159" s="244"/>
      <c r="J159" s="245">
        <f>ROUND(I159*H159,2)</f>
        <v>0</v>
      </c>
      <c r="K159" s="241" t="s">
        <v>164</v>
      </c>
      <c r="L159" s="40"/>
      <c r="M159" s="246" t="s">
        <v>1</v>
      </c>
      <c r="N159" s="247" t="s">
        <v>51</v>
      </c>
      <c r="O159" s="90"/>
      <c r="P159" s="248">
        <f>O159*H159</f>
        <v>0</v>
      </c>
      <c r="Q159" s="248">
        <v>0.0019</v>
      </c>
      <c r="R159" s="248">
        <f>Q159*H159</f>
        <v>0.66500000000000004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165</v>
      </c>
      <c r="AT159" s="250" t="s">
        <v>160</v>
      </c>
      <c r="AU159" s="250" t="s">
        <v>21</v>
      </c>
      <c r="AY159" s="14" t="s">
        <v>159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165</v>
      </c>
      <c r="BM159" s="250" t="s">
        <v>236</v>
      </c>
    </row>
    <row r="160" s="2" customFormat="1">
      <c r="A160" s="37"/>
      <c r="B160" s="38"/>
      <c r="C160" s="239" t="s">
        <v>260</v>
      </c>
      <c r="D160" s="239" t="s">
        <v>160</v>
      </c>
      <c r="E160" s="240" t="s">
        <v>238</v>
      </c>
      <c r="F160" s="241" t="s">
        <v>239</v>
      </c>
      <c r="G160" s="242" t="s">
        <v>228</v>
      </c>
      <c r="H160" s="243">
        <v>2</v>
      </c>
      <c r="I160" s="244"/>
      <c r="J160" s="245">
        <f>ROUND(I160*H160,2)</f>
        <v>0</v>
      </c>
      <c r="K160" s="241" t="s">
        <v>164</v>
      </c>
      <c r="L160" s="40"/>
      <c r="M160" s="246" t="s">
        <v>1</v>
      </c>
      <c r="N160" s="247" t="s">
        <v>51</v>
      </c>
      <c r="O160" s="90"/>
      <c r="P160" s="248">
        <f>O160*H160</f>
        <v>0</v>
      </c>
      <c r="Q160" s="248">
        <v>0</v>
      </c>
      <c r="R160" s="248">
        <f>Q160*H160</f>
        <v>0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165</v>
      </c>
      <c r="AT160" s="250" t="s">
        <v>160</v>
      </c>
      <c r="AU160" s="250" t="s">
        <v>21</v>
      </c>
      <c r="AY160" s="14" t="s">
        <v>159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165</v>
      </c>
      <c r="BM160" s="250" t="s">
        <v>240</v>
      </c>
    </row>
    <row r="161" s="2" customFormat="1">
      <c r="A161" s="37"/>
      <c r="B161" s="38"/>
      <c r="C161" s="239" t="s">
        <v>264</v>
      </c>
      <c r="D161" s="239" t="s">
        <v>160</v>
      </c>
      <c r="E161" s="240" t="s">
        <v>242</v>
      </c>
      <c r="F161" s="241" t="s">
        <v>243</v>
      </c>
      <c r="G161" s="242" t="s">
        <v>228</v>
      </c>
      <c r="H161" s="243">
        <v>2</v>
      </c>
      <c r="I161" s="244"/>
      <c r="J161" s="245">
        <f>ROUND(I161*H161,2)</f>
        <v>0</v>
      </c>
      <c r="K161" s="241" t="s">
        <v>164</v>
      </c>
      <c r="L161" s="40"/>
      <c r="M161" s="246" t="s">
        <v>1</v>
      </c>
      <c r="N161" s="247" t="s">
        <v>51</v>
      </c>
      <c r="O161" s="90"/>
      <c r="P161" s="248">
        <f>O161*H161</f>
        <v>0</v>
      </c>
      <c r="Q161" s="248">
        <v>0.37640000000000001</v>
      </c>
      <c r="R161" s="248">
        <f>Q161*H161</f>
        <v>0.75280000000000002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165</v>
      </c>
      <c r="AT161" s="250" t="s">
        <v>160</v>
      </c>
      <c r="AU161" s="250" t="s">
        <v>21</v>
      </c>
      <c r="AY161" s="14" t="s">
        <v>159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165</v>
      </c>
      <c r="BM161" s="250" t="s">
        <v>195</v>
      </c>
    </row>
    <row r="162" s="2" customFormat="1">
      <c r="A162" s="37"/>
      <c r="B162" s="38"/>
      <c r="C162" s="239" t="s">
        <v>269</v>
      </c>
      <c r="D162" s="239" t="s">
        <v>160</v>
      </c>
      <c r="E162" s="240" t="s">
        <v>245</v>
      </c>
      <c r="F162" s="241" t="s">
        <v>246</v>
      </c>
      <c r="G162" s="242" t="s">
        <v>228</v>
      </c>
      <c r="H162" s="243">
        <v>2</v>
      </c>
      <c r="I162" s="244"/>
      <c r="J162" s="245">
        <f>ROUND(I162*H162,2)</f>
        <v>0</v>
      </c>
      <c r="K162" s="241" t="s">
        <v>164</v>
      </c>
      <c r="L162" s="40"/>
      <c r="M162" s="246" t="s">
        <v>1</v>
      </c>
      <c r="N162" s="247" t="s">
        <v>51</v>
      </c>
      <c r="O162" s="90"/>
      <c r="P162" s="248">
        <f>O162*H162</f>
        <v>0</v>
      </c>
      <c r="Q162" s="248">
        <v>0.00012</v>
      </c>
      <c r="R162" s="248">
        <f>Q162*H162</f>
        <v>0.00024000000000000001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165</v>
      </c>
      <c r="AT162" s="250" t="s">
        <v>160</v>
      </c>
      <c r="AU162" s="250" t="s">
        <v>21</v>
      </c>
      <c r="AY162" s="14" t="s">
        <v>159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165</v>
      </c>
      <c r="BM162" s="250" t="s">
        <v>247</v>
      </c>
    </row>
    <row r="163" s="2" customFormat="1">
      <c r="A163" s="37"/>
      <c r="B163" s="38"/>
      <c r="C163" s="239" t="s">
        <v>273</v>
      </c>
      <c r="D163" s="239" t="s">
        <v>160</v>
      </c>
      <c r="E163" s="240" t="s">
        <v>249</v>
      </c>
      <c r="F163" s="241" t="s">
        <v>250</v>
      </c>
      <c r="G163" s="242" t="s">
        <v>163</v>
      </c>
      <c r="H163" s="243">
        <v>11</v>
      </c>
      <c r="I163" s="244"/>
      <c r="J163" s="245">
        <f>ROUND(I163*H163,2)</f>
        <v>0</v>
      </c>
      <c r="K163" s="241" t="s">
        <v>164</v>
      </c>
      <c r="L163" s="40"/>
      <c r="M163" s="246" t="s">
        <v>1</v>
      </c>
      <c r="N163" s="247" t="s">
        <v>51</v>
      </c>
      <c r="O163" s="90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165</v>
      </c>
      <c r="AT163" s="250" t="s">
        <v>160</v>
      </c>
      <c r="AU163" s="250" t="s">
        <v>21</v>
      </c>
      <c r="AY163" s="14" t="s">
        <v>159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165</v>
      </c>
      <c r="BM163" s="250" t="s">
        <v>251</v>
      </c>
    </row>
    <row r="164" s="2" customFormat="1">
      <c r="A164" s="37"/>
      <c r="B164" s="38"/>
      <c r="C164" s="239" t="s">
        <v>277</v>
      </c>
      <c r="D164" s="239" t="s">
        <v>160</v>
      </c>
      <c r="E164" s="240" t="s">
        <v>253</v>
      </c>
      <c r="F164" s="241" t="s">
        <v>254</v>
      </c>
      <c r="G164" s="242" t="s">
        <v>228</v>
      </c>
      <c r="H164" s="243">
        <v>2</v>
      </c>
      <c r="I164" s="244"/>
      <c r="J164" s="245">
        <f>ROUND(I164*H164,2)</f>
        <v>0</v>
      </c>
      <c r="K164" s="241" t="s">
        <v>164</v>
      </c>
      <c r="L164" s="40"/>
      <c r="M164" s="246" t="s">
        <v>1</v>
      </c>
      <c r="N164" s="247" t="s">
        <v>51</v>
      </c>
      <c r="O164" s="90"/>
      <c r="P164" s="248">
        <f>O164*H164</f>
        <v>0</v>
      </c>
      <c r="Q164" s="248">
        <v>0</v>
      </c>
      <c r="R164" s="248">
        <f>Q164*H164</f>
        <v>0</v>
      </c>
      <c r="S164" s="248">
        <v>0.021999999999999999</v>
      </c>
      <c r="T164" s="249">
        <f>S164*H164</f>
        <v>0.043999999999999997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0" t="s">
        <v>165</v>
      </c>
      <c r="AT164" s="250" t="s">
        <v>160</v>
      </c>
      <c r="AU164" s="250" t="s">
        <v>21</v>
      </c>
      <c r="AY164" s="14" t="s">
        <v>159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165</v>
      </c>
      <c r="BM164" s="250" t="s">
        <v>255</v>
      </c>
    </row>
    <row r="165" s="2" customFormat="1">
      <c r="A165" s="37"/>
      <c r="B165" s="38"/>
      <c r="C165" s="239" t="s">
        <v>284</v>
      </c>
      <c r="D165" s="239" t="s">
        <v>160</v>
      </c>
      <c r="E165" s="240" t="s">
        <v>257</v>
      </c>
      <c r="F165" s="241" t="s">
        <v>258</v>
      </c>
      <c r="G165" s="242" t="s">
        <v>168</v>
      </c>
      <c r="H165" s="243">
        <v>2</v>
      </c>
      <c r="I165" s="244"/>
      <c r="J165" s="245">
        <f>ROUND(I165*H165,2)</f>
        <v>0</v>
      </c>
      <c r="K165" s="241" t="s">
        <v>164</v>
      </c>
      <c r="L165" s="40"/>
      <c r="M165" s="246" t="s">
        <v>1</v>
      </c>
      <c r="N165" s="247" t="s">
        <v>51</v>
      </c>
      <c r="O165" s="90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0" t="s">
        <v>165</v>
      </c>
      <c r="AT165" s="250" t="s">
        <v>160</v>
      </c>
      <c r="AU165" s="250" t="s">
        <v>21</v>
      </c>
      <c r="AY165" s="14" t="s">
        <v>159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21</v>
      </c>
      <c r="BK165" s="142">
        <f>ROUND(I165*H165,2)</f>
        <v>0</v>
      </c>
      <c r="BL165" s="14" t="s">
        <v>165</v>
      </c>
      <c r="BM165" s="250" t="s">
        <v>259</v>
      </c>
    </row>
    <row r="166" s="2" customFormat="1" ht="16.5" customHeight="1">
      <c r="A166" s="37"/>
      <c r="B166" s="38"/>
      <c r="C166" s="251" t="s">
        <v>288</v>
      </c>
      <c r="D166" s="251" t="s">
        <v>187</v>
      </c>
      <c r="E166" s="252" t="s">
        <v>261</v>
      </c>
      <c r="F166" s="253" t="s">
        <v>262</v>
      </c>
      <c r="G166" s="254" t="s">
        <v>168</v>
      </c>
      <c r="H166" s="255">
        <v>2</v>
      </c>
      <c r="I166" s="256"/>
      <c r="J166" s="257">
        <f>ROUND(I166*H166,2)</f>
        <v>0</v>
      </c>
      <c r="K166" s="253" t="s">
        <v>164</v>
      </c>
      <c r="L166" s="258"/>
      <c r="M166" s="259" t="s">
        <v>1</v>
      </c>
      <c r="N166" s="260" t="s">
        <v>51</v>
      </c>
      <c r="O166" s="90"/>
      <c r="P166" s="248">
        <f>O166*H166</f>
        <v>0</v>
      </c>
      <c r="Q166" s="248">
        <v>0.0013500000000000001</v>
      </c>
      <c r="R166" s="248">
        <f>Q166*H166</f>
        <v>0.0027000000000000001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173</v>
      </c>
      <c r="AT166" s="250" t="s">
        <v>187</v>
      </c>
      <c r="AU166" s="250" t="s">
        <v>21</v>
      </c>
      <c r="AY166" s="14" t="s">
        <v>159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165</v>
      </c>
      <c r="BM166" s="250" t="s">
        <v>263</v>
      </c>
    </row>
    <row r="167" s="2" customFormat="1" ht="16.5" customHeight="1">
      <c r="A167" s="37"/>
      <c r="B167" s="38"/>
      <c r="C167" s="251" t="s">
        <v>292</v>
      </c>
      <c r="D167" s="251" t="s">
        <v>187</v>
      </c>
      <c r="E167" s="252" t="s">
        <v>265</v>
      </c>
      <c r="F167" s="253" t="s">
        <v>266</v>
      </c>
      <c r="G167" s="254" t="s">
        <v>267</v>
      </c>
      <c r="H167" s="255">
        <v>3</v>
      </c>
      <c r="I167" s="256"/>
      <c r="J167" s="257">
        <f>ROUND(I167*H167,2)</f>
        <v>0</v>
      </c>
      <c r="K167" s="253" t="s">
        <v>164</v>
      </c>
      <c r="L167" s="258"/>
      <c r="M167" s="259" t="s">
        <v>1</v>
      </c>
      <c r="N167" s="260" t="s">
        <v>51</v>
      </c>
      <c r="O167" s="90"/>
      <c r="P167" s="248">
        <f>O167*H167</f>
        <v>0</v>
      </c>
      <c r="Q167" s="248">
        <v>0.00107</v>
      </c>
      <c r="R167" s="248">
        <f>Q167*H167</f>
        <v>0.0032100000000000002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199</v>
      </c>
      <c r="AT167" s="250" t="s">
        <v>187</v>
      </c>
      <c r="AU167" s="250" t="s">
        <v>21</v>
      </c>
      <c r="AY167" s="14" t="s">
        <v>159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199</v>
      </c>
      <c r="BM167" s="250" t="s">
        <v>531</v>
      </c>
    </row>
    <row r="168" s="2" customFormat="1" ht="16.5" customHeight="1">
      <c r="A168" s="37"/>
      <c r="B168" s="38"/>
      <c r="C168" s="239" t="s">
        <v>296</v>
      </c>
      <c r="D168" s="239" t="s">
        <v>160</v>
      </c>
      <c r="E168" s="240" t="s">
        <v>270</v>
      </c>
      <c r="F168" s="241" t="s">
        <v>271</v>
      </c>
      <c r="G168" s="242" t="s">
        <v>172</v>
      </c>
      <c r="H168" s="243">
        <v>240</v>
      </c>
      <c r="I168" s="244"/>
      <c r="J168" s="245">
        <f>ROUND(I168*H168,2)</f>
        <v>0</v>
      </c>
      <c r="K168" s="241" t="s">
        <v>164</v>
      </c>
      <c r="L168" s="40"/>
      <c r="M168" s="246" t="s">
        <v>1</v>
      </c>
      <c r="N168" s="247" t="s">
        <v>51</v>
      </c>
      <c r="O168" s="90"/>
      <c r="P168" s="248">
        <f>O168*H168</f>
        <v>0</v>
      </c>
      <c r="Q168" s="248">
        <v>0</v>
      </c>
      <c r="R168" s="248">
        <f>Q168*H168</f>
        <v>0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165</v>
      </c>
      <c r="AT168" s="250" t="s">
        <v>160</v>
      </c>
      <c r="AU168" s="250" t="s">
        <v>21</v>
      </c>
      <c r="AY168" s="14" t="s">
        <v>159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165</v>
      </c>
      <c r="BM168" s="250" t="s">
        <v>272</v>
      </c>
    </row>
    <row r="169" s="2" customFormat="1" ht="16.5" customHeight="1">
      <c r="A169" s="37"/>
      <c r="B169" s="38"/>
      <c r="C169" s="239" t="s">
        <v>300</v>
      </c>
      <c r="D169" s="239" t="s">
        <v>160</v>
      </c>
      <c r="E169" s="240" t="s">
        <v>274</v>
      </c>
      <c r="F169" s="241" t="s">
        <v>275</v>
      </c>
      <c r="G169" s="242" t="s">
        <v>172</v>
      </c>
      <c r="H169" s="243">
        <v>240</v>
      </c>
      <c r="I169" s="244"/>
      <c r="J169" s="245">
        <f>ROUND(I169*H169,2)</f>
        <v>0</v>
      </c>
      <c r="K169" s="241" t="s">
        <v>164</v>
      </c>
      <c r="L169" s="40"/>
      <c r="M169" s="246" t="s">
        <v>1</v>
      </c>
      <c r="N169" s="247" t="s">
        <v>51</v>
      </c>
      <c r="O169" s="90"/>
      <c r="P169" s="248">
        <f>O169*H169</f>
        <v>0</v>
      </c>
      <c r="Q169" s="248">
        <v>3.0000000000000001E-05</v>
      </c>
      <c r="R169" s="248">
        <f>Q169*H169</f>
        <v>0.0071999999999999998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165</v>
      </c>
      <c r="AT169" s="250" t="s">
        <v>160</v>
      </c>
      <c r="AU169" s="250" t="s">
        <v>21</v>
      </c>
      <c r="AY169" s="14" t="s">
        <v>159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165</v>
      </c>
      <c r="BM169" s="250" t="s">
        <v>276</v>
      </c>
    </row>
    <row r="170" s="2" customFormat="1" ht="16.5" customHeight="1">
      <c r="A170" s="37"/>
      <c r="B170" s="38"/>
      <c r="C170" s="251" t="s">
        <v>302</v>
      </c>
      <c r="D170" s="251" t="s">
        <v>187</v>
      </c>
      <c r="E170" s="252" t="s">
        <v>278</v>
      </c>
      <c r="F170" s="253" t="s">
        <v>279</v>
      </c>
      <c r="G170" s="254" t="s">
        <v>280</v>
      </c>
      <c r="H170" s="255">
        <v>12</v>
      </c>
      <c r="I170" s="256"/>
      <c r="J170" s="257">
        <f>ROUND(I170*H170,2)</f>
        <v>0</v>
      </c>
      <c r="K170" s="253" t="s">
        <v>164</v>
      </c>
      <c r="L170" s="258"/>
      <c r="M170" s="259" t="s">
        <v>1</v>
      </c>
      <c r="N170" s="260" t="s">
        <v>51</v>
      </c>
      <c r="O170" s="90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173</v>
      </c>
      <c r="AT170" s="250" t="s">
        <v>187</v>
      </c>
      <c r="AU170" s="250" t="s">
        <v>21</v>
      </c>
      <c r="AY170" s="14" t="s">
        <v>159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21</v>
      </c>
      <c r="BK170" s="142">
        <f>ROUND(I170*H170,2)</f>
        <v>0</v>
      </c>
      <c r="BL170" s="14" t="s">
        <v>165</v>
      </c>
      <c r="BM170" s="250" t="s">
        <v>281</v>
      </c>
    </row>
    <row r="171" s="12" customFormat="1" ht="25.92" customHeight="1">
      <c r="A171" s="12"/>
      <c r="B171" s="225"/>
      <c r="C171" s="226"/>
      <c r="D171" s="227" t="s">
        <v>85</v>
      </c>
      <c r="E171" s="228" t="s">
        <v>282</v>
      </c>
      <c r="F171" s="228" t="s">
        <v>283</v>
      </c>
      <c r="G171" s="226"/>
      <c r="H171" s="226"/>
      <c r="I171" s="229"/>
      <c r="J171" s="230">
        <f>BK171</f>
        <v>0</v>
      </c>
      <c r="K171" s="226"/>
      <c r="L171" s="231"/>
      <c r="M171" s="232"/>
      <c r="N171" s="233"/>
      <c r="O171" s="233"/>
      <c r="P171" s="234">
        <f>SUM(P172:P179)</f>
        <v>0</v>
      </c>
      <c r="Q171" s="233"/>
      <c r="R171" s="234">
        <f>SUM(R172:R179)</f>
        <v>0</v>
      </c>
      <c r="S171" s="233"/>
      <c r="T171" s="235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6" t="s">
        <v>21</v>
      </c>
      <c r="AT171" s="237" t="s">
        <v>85</v>
      </c>
      <c r="AU171" s="237" t="s">
        <v>86</v>
      </c>
      <c r="AY171" s="236" t="s">
        <v>159</v>
      </c>
      <c r="BK171" s="238">
        <f>SUM(BK172:BK179)</f>
        <v>0</v>
      </c>
    </row>
    <row r="172" s="2" customFormat="1">
      <c r="A172" s="37"/>
      <c r="B172" s="38"/>
      <c r="C172" s="239" t="s">
        <v>304</v>
      </c>
      <c r="D172" s="239" t="s">
        <v>160</v>
      </c>
      <c r="E172" s="240" t="s">
        <v>285</v>
      </c>
      <c r="F172" s="241" t="s">
        <v>286</v>
      </c>
      <c r="G172" s="242" t="s">
        <v>190</v>
      </c>
      <c r="H172" s="243">
        <v>584.07399999999996</v>
      </c>
      <c r="I172" s="244"/>
      <c r="J172" s="245">
        <f>ROUND(I172*H172,2)</f>
        <v>0</v>
      </c>
      <c r="K172" s="241" t="s">
        <v>164</v>
      </c>
      <c r="L172" s="40"/>
      <c r="M172" s="246" t="s">
        <v>1</v>
      </c>
      <c r="N172" s="247" t="s">
        <v>51</v>
      </c>
      <c r="O172" s="90"/>
      <c r="P172" s="248">
        <f>O172*H172</f>
        <v>0</v>
      </c>
      <c r="Q172" s="248">
        <v>0</v>
      </c>
      <c r="R172" s="248">
        <f>Q172*H172</f>
        <v>0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165</v>
      </c>
      <c r="AT172" s="250" t="s">
        <v>160</v>
      </c>
      <c r="AU172" s="250" t="s">
        <v>21</v>
      </c>
      <c r="AY172" s="14" t="s">
        <v>159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165</v>
      </c>
      <c r="BM172" s="250" t="s">
        <v>287</v>
      </c>
    </row>
    <row r="173" s="2" customFormat="1" ht="33" customHeight="1">
      <c r="A173" s="37"/>
      <c r="B173" s="38"/>
      <c r="C173" s="239" t="s">
        <v>206</v>
      </c>
      <c r="D173" s="239" t="s">
        <v>160</v>
      </c>
      <c r="E173" s="240" t="s">
        <v>289</v>
      </c>
      <c r="F173" s="241" t="s">
        <v>290</v>
      </c>
      <c r="G173" s="242" t="s">
        <v>190</v>
      </c>
      <c r="H173" s="243">
        <v>584.07399999999996</v>
      </c>
      <c r="I173" s="244"/>
      <c r="J173" s="245">
        <f>ROUND(I173*H173,2)</f>
        <v>0</v>
      </c>
      <c r="K173" s="241" t="s">
        <v>164</v>
      </c>
      <c r="L173" s="40"/>
      <c r="M173" s="246" t="s">
        <v>1</v>
      </c>
      <c r="N173" s="247" t="s">
        <v>51</v>
      </c>
      <c r="O173" s="90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165</v>
      </c>
      <c r="AT173" s="250" t="s">
        <v>160</v>
      </c>
      <c r="AU173" s="250" t="s">
        <v>21</v>
      </c>
      <c r="AY173" s="14" t="s">
        <v>159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165</v>
      </c>
      <c r="BM173" s="250" t="s">
        <v>291</v>
      </c>
    </row>
    <row r="174" s="2" customFormat="1">
      <c r="A174" s="37"/>
      <c r="B174" s="38"/>
      <c r="C174" s="239" t="s">
        <v>312</v>
      </c>
      <c r="D174" s="239" t="s">
        <v>160</v>
      </c>
      <c r="E174" s="240" t="s">
        <v>293</v>
      </c>
      <c r="F174" s="241" t="s">
        <v>294</v>
      </c>
      <c r="G174" s="242" t="s">
        <v>190</v>
      </c>
      <c r="H174" s="243">
        <v>10513.332</v>
      </c>
      <c r="I174" s="244"/>
      <c r="J174" s="245">
        <f>ROUND(I174*H174,2)</f>
        <v>0</v>
      </c>
      <c r="K174" s="241" t="s">
        <v>164</v>
      </c>
      <c r="L174" s="40"/>
      <c r="M174" s="246" t="s">
        <v>1</v>
      </c>
      <c r="N174" s="247" t="s">
        <v>51</v>
      </c>
      <c r="O174" s="90"/>
      <c r="P174" s="248">
        <f>O174*H174</f>
        <v>0</v>
      </c>
      <c r="Q174" s="248">
        <v>0</v>
      </c>
      <c r="R174" s="248">
        <f>Q174*H174</f>
        <v>0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165</v>
      </c>
      <c r="AT174" s="250" t="s">
        <v>160</v>
      </c>
      <c r="AU174" s="250" t="s">
        <v>21</v>
      </c>
      <c r="AY174" s="14" t="s">
        <v>159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4" t="s">
        <v>21</v>
      </c>
      <c r="BK174" s="142">
        <f>ROUND(I174*H174,2)</f>
        <v>0</v>
      </c>
      <c r="BL174" s="14" t="s">
        <v>165</v>
      </c>
      <c r="BM174" s="250" t="s">
        <v>295</v>
      </c>
    </row>
    <row r="175" s="2" customFormat="1">
      <c r="A175" s="37"/>
      <c r="B175" s="38"/>
      <c r="C175" s="239" t="s">
        <v>209</v>
      </c>
      <c r="D175" s="239" t="s">
        <v>160</v>
      </c>
      <c r="E175" s="240" t="s">
        <v>297</v>
      </c>
      <c r="F175" s="241" t="s">
        <v>298</v>
      </c>
      <c r="G175" s="242" t="s">
        <v>190</v>
      </c>
      <c r="H175" s="243">
        <v>584.07399999999996</v>
      </c>
      <c r="I175" s="244"/>
      <c r="J175" s="245">
        <f>ROUND(I175*H175,2)</f>
        <v>0</v>
      </c>
      <c r="K175" s="241" t="s">
        <v>164</v>
      </c>
      <c r="L175" s="40"/>
      <c r="M175" s="246" t="s">
        <v>1</v>
      </c>
      <c r="N175" s="247" t="s">
        <v>51</v>
      </c>
      <c r="O175" s="90"/>
      <c r="P175" s="248">
        <f>O175*H175</f>
        <v>0</v>
      </c>
      <c r="Q175" s="248">
        <v>0</v>
      </c>
      <c r="R175" s="248">
        <f>Q175*H175</f>
        <v>0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165</v>
      </c>
      <c r="AT175" s="250" t="s">
        <v>160</v>
      </c>
      <c r="AU175" s="250" t="s">
        <v>21</v>
      </c>
      <c r="AY175" s="14" t="s">
        <v>159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21</v>
      </c>
      <c r="BK175" s="142">
        <f>ROUND(I175*H175,2)</f>
        <v>0</v>
      </c>
      <c r="BL175" s="14" t="s">
        <v>165</v>
      </c>
      <c r="BM175" s="250" t="s">
        <v>299</v>
      </c>
    </row>
    <row r="176" s="2" customFormat="1">
      <c r="A176" s="37"/>
      <c r="B176" s="38"/>
      <c r="C176" s="239" t="s">
        <v>444</v>
      </c>
      <c r="D176" s="239" t="s">
        <v>160</v>
      </c>
      <c r="E176" s="240" t="s">
        <v>285</v>
      </c>
      <c r="F176" s="241" t="s">
        <v>286</v>
      </c>
      <c r="G176" s="242" t="s">
        <v>190</v>
      </c>
      <c r="H176" s="243">
        <v>84.510000000000005</v>
      </c>
      <c r="I176" s="244"/>
      <c r="J176" s="245">
        <f>ROUND(I176*H176,2)</f>
        <v>0</v>
      </c>
      <c r="K176" s="241" t="s">
        <v>164</v>
      </c>
      <c r="L176" s="40"/>
      <c r="M176" s="246" t="s">
        <v>1</v>
      </c>
      <c r="N176" s="247" t="s">
        <v>51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165</v>
      </c>
      <c r="AT176" s="250" t="s">
        <v>160</v>
      </c>
      <c r="AU176" s="250" t="s">
        <v>21</v>
      </c>
      <c r="AY176" s="14" t="s">
        <v>159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165</v>
      </c>
      <c r="BM176" s="250" t="s">
        <v>301</v>
      </c>
    </row>
    <row r="177" s="2" customFormat="1" ht="33" customHeight="1">
      <c r="A177" s="37"/>
      <c r="B177" s="38"/>
      <c r="C177" s="239" t="s">
        <v>448</v>
      </c>
      <c r="D177" s="239" t="s">
        <v>160</v>
      </c>
      <c r="E177" s="240" t="s">
        <v>289</v>
      </c>
      <c r="F177" s="241" t="s">
        <v>290</v>
      </c>
      <c r="G177" s="242" t="s">
        <v>190</v>
      </c>
      <c r="H177" s="243">
        <v>84.510000000000005</v>
      </c>
      <c r="I177" s="244"/>
      <c r="J177" s="245">
        <f>ROUND(I177*H177,2)</f>
        <v>0</v>
      </c>
      <c r="K177" s="241" t="s">
        <v>164</v>
      </c>
      <c r="L177" s="40"/>
      <c r="M177" s="246" t="s">
        <v>1</v>
      </c>
      <c r="N177" s="247" t="s">
        <v>51</v>
      </c>
      <c r="O177" s="90"/>
      <c r="P177" s="248">
        <f>O177*H177</f>
        <v>0</v>
      </c>
      <c r="Q177" s="248">
        <v>0</v>
      </c>
      <c r="R177" s="248">
        <f>Q177*H177</f>
        <v>0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165</v>
      </c>
      <c r="AT177" s="250" t="s">
        <v>160</v>
      </c>
      <c r="AU177" s="250" t="s">
        <v>21</v>
      </c>
      <c r="AY177" s="14" t="s">
        <v>159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4" t="s">
        <v>21</v>
      </c>
      <c r="BK177" s="142">
        <f>ROUND(I177*H177,2)</f>
        <v>0</v>
      </c>
      <c r="BL177" s="14" t="s">
        <v>165</v>
      </c>
      <c r="BM177" s="250" t="s">
        <v>303</v>
      </c>
    </row>
    <row r="178" s="2" customFormat="1">
      <c r="A178" s="37"/>
      <c r="B178" s="38"/>
      <c r="C178" s="239" t="s">
        <v>452</v>
      </c>
      <c r="D178" s="239" t="s">
        <v>160</v>
      </c>
      <c r="E178" s="240" t="s">
        <v>293</v>
      </c>
      <c r="F178" s="241" t="s">
        <v>294</v>
      </c>
      <c r="G178" s="242" t="s">
        <v>190</v>
      </c>
      <c r="H178" s="243">
        <v>1521.1800000000001</v>
      </c>
      <c r="I178" s="244"/>
      <c r="J178" s="245">
        <f>ROUND(I178*H178,2)</f>
        <v>0</v>
      </c>
      <c r="K178" s="241" t="s">
        <v>164</v>
      </c>
      <c r="L178" s="40"/>
      <c r="M178" s="246" t="s">
        <v>1</v>
      </c>
      <c r="N178" s="247" t="s">
        <v>51</v>
      </c>
      <c r="O178" s="90"/>
      <c r="P178" s="248">
        <f>O178*H178</f>
        <v>0</v>
      </c>
      <c r="Q178" s="248">
        <v>0</v>
      </c>
      <c r="R178" s="248">
        <f>Q178*H178</f>
        <v>0</v>
      </c>
      <c r="S178" s="248">
        <v>0</v>
      </c>
      <c r="T178" s="24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0" t="s">
        <v>165</v>
      </c>
      <c r="AT178" s="250" t="s">
        <v>160</v>
      </c>
      <c r="AU178" s="250" t="s">
        <v>21</v>
      </c>
      <c r="AY178" s="14" t="s">
        <v>159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4" t="s">
        <v>21</v>
      </c>
      <c r="BK178" s="142">
        <f>ROUND(I178*H178,2)</f>
        <v>0</v>
      </c>
      <c r="BL178" s="14" t="s">
        <v>165</v>
      </c>
      <c r="BM178" s="250" t="s">
        <v>305</v>
      </c>
    </row>
    <row r="179" s="2" customFormat="1">
      <c r="A179" s="37"/>
      <c r="B179" s="38"/>
      <c r="C179" s="239" t="s">
        <v>456</v>
      </c>
      <c r="D179" s="239" t="s">
        <v>160</v>
      </c>
      <c r="E179" s="240" t="s">
        <v>306</v>
      </c>
      <c r="F179" s="241" t="s">
        <v>307</v>
      </c>
      <c r="G179" s="242" t="s">
        <v>190</v>
      </c>
      <c r="H179" s="243">
        <v>84.510000000000005</v>
      </c>
      <c r="I179" s="244"/>
      <c r="J179" s="245">
        <f>ROUND(I179*H179,2)</f>
        <v>0</v>
      </c>
      <c r="K179" s="241" t="s">
        <v>164</v>
      </c>
      <c r="L179" s="40"/>
      <c r="M179" s="246" t="s">
        <v>1</v>
      </c>
      <c r="N179" s="247" t="s">
        <v>51</v>
      </c>
      <c r="O179" s="90"/>
      <c r="P179" s="248">
        <f>O179*H179</f>
        <v>0</v>
      </c>
      <c r="Q179" s="248">
        <v>0</v>
      </c>
      <c r="R179" s="248">
        <f>Q179*H179</f>
        <v>0</v>
      </c>
      <c r="S179" s="248">
        <v>0</v>
      </c>
      <c r="T179" s="24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0" t="s">
        <v>165</v>
      </c>
      <c r="AT179" s="250" t="s">
        <v>160</v>
      </c>
      <c r="AU179" s="250" t="s">
        <v>21</v>
      </c>
      <c r="AY179" s="14" t="s">
        <v>159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4" t="s">
        <v>21</v>
      </c>
      <c r="BK179" s="142">
        <f>ROUND(I179*H179,2)</f>
        <v>0</v>
      </c>
      <c r="BL179" s="14" t="s">
        <v>165</v>
      </c>
      <c r="BM179" s="250" t="s">
        <v>308</v>
      </c>
    </row>
    <row r="180" s="12" customFormat="1" ht="25.92" customHeight="1">
      <c r="A180" s="12"/>
      <c r="B180" s="225"/>
      <c r="C180" s="226"/>
      <c r="D180" s="227" t="s">
        <v>85</v>
      </c>
      <c r="E180" s="228" t="s">
        <v>187</v>
      </c>
      <c r="F180" s="228" t="s">
        <v>532</v>
      </c>
      <c r="G180" s="226"/>
      <c r="H180" s="226"/>
      <c r="I180" s="229"/>
      <c r="J180" s="230">
        <f>BK180</f>
        <v>0</v>
      </c>
      <c r="K180" s="226"/>
      <c r="L180" s="231"/>
      <c r="M180" s="232"/>
      <c r="N180" s="233"/>
      <c r="O180" s="233"/>
      <c r="P180" s="234">
        <f>P181</f>
        <v>0</v>
      </c>
      <c r="Q180" s="233"/>
      <c r="R180" s="234">
        <f>R181</f>
        <v>0.013599999999999999</v>
      </c>
      <c r="S180" s="233"/>
      <c r="T180" s="235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6" t="s">
        <v>169</v>
      </c>
      <c r="AT180" s="237" t="s">
        <v>85</v>
      </c>
      <c r="AU180" s="237" t="s">
        <v>86</v>
      </c>
      <c r="AY180" s="236" t="s">
        <v>159</v>
      </c>
      <c r="BK180" s="238">
        <f>BK181</f>
        <v>0</v>
      </c>
    </row>
    <row r="181" s="12" customFormat="1" ht="22.8" customHeight="1">
      <c r="A181" s="12"/>
      <c r="B181" s="225"/>
      <c r="C181" s="226"/>
      <c r="D181" s="227" t="s">
        <v>85</v>
      </c>
      <c r="E181" s="261" t="s">
        <v>533</v>
      </c>
      <c r="F181" s="261" t="s">
        <v>534</v>
      </c>
      <c r="G181" s="226"/>
      <c r="H181" s="226"/>
      <c r="I181" s="229"/>
      <c r="J181" s="262">
        <f>BK181</f>
        <v>0</v>
      </c>
      <c r="K181" s="226"/>
      <c r="L181" s="231"/>
      <c r="M181" s="232"/>
      <c r="N181" s="233"/>
      <c r="O181" s="233"/>
      <c r="P181" s="234">
        <f>SUM(P182:P183)</f>
        <v>0</v>
      </c>
      <c r="Q181" s="233"/>
      <c r="R181" s="234">
        <f>SUM(R182:R183)</f>
        <v>0.013599999999999999</v>
      </c>
      <c r="S181" s="233"/>
      <c r="T181" s="235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6" t="s">
        <v>169</v>
      </c>
      <c r="AT181" s="237" t="s">
        <v>85</v>
      </c>
      <c r="AU181" s="237" t="s">
        <v>21</v>
      </c>
      <c r="AY181" s="236" t="s">
        <v>159</v>
      </c>
      <c r="BK181" s="238">
        <f>SUM(BK182:BK183)</f>
        <v>0</v>
      </c>
    </row>
    <row r="182" s="2" customFormat="1" ht="21.75" customHeight="1">
      <c r="A182" s="37"/>
      <c r="B182" s="38"/>
      <c r="C182" s="239" t="s">
        <v>460</v>
      </c>
      <c r="D182" s="239" t="s">
        <v>160</v>
      </c>
      <c r="E182" s="240" t="s">
        <v>535</v>
      </c>
      <c r="F182" s="241" t="s">
        <v>536</v>
      </c>
      <c r="G182" s="242" t="s">
        <v>228</v>
      </c>
      <c r="H182" s="243">
        <v>8</v>
      </c>
      <c r="I182" s="244"/>
      <c r="J182" s="245">
        <f>ROUND(I182*H182,2)</f>
        <v>0</v>
      </c>
      <c r="K182" s="241" t="s">
        <v>164</v>
      </c>
      <c r="L182" s="40"/>
      <c r="M182" s="246" t="s">
        <v>1</v>
      </c>
      <c r="N182" s="247" t="s">
        <v>51</v>
      </c>
      <c r="O182" s="90"/>
      <c r="P182" s="248">
        <f>O182*H182</f>
        <v>0</v>
      </c>
      <c r="Q182" s="248">
        <v>0</v>
      </c>
      <c r="R182" s="248">
        <f>Q182*H182</f>
        <v>0</v>
      </c>
      <c r="S182" s="248">
        <v>0</v>
      </c>
      <c r="T182" s="24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0" t="s">
        <v>195</v>
      </c>
      <c r="AT182" s="250" t="s">
        <v>160</v>
      </c>
      <c r="AU182" s="250" t="s">
        <v>95</v>
      </c>
      <c r="AY182" s="14" t="s">
        <v>159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4" t="s">
        <v>21</v>
      </c>
      <c r="BK182" s="142">
        <f>ROUND(I182*H182,2)</f>
        <v>0</v>
      </c>
      <c r="BL182" s="14" t="s">
        <v>195</v>
      </c>
      <c r="BM182" s="250" t="s">
        <v>537</v>
      </c>
    </row>
    <row r="183" s="2" customFormat="1" ht="16.5" customHeight="1">
      <c r="A183" s="37"/>
      <c r="B183" s="38"/>
      <c r="C183" s="251" t="s">
        <v>464</v>
      </c>
      <c r="D183" s="251" t="s">
        <v>187</v>
      </c>
      <c r="E183" s="252" t="s">
        <v>538</v>
      </c>
      <c r="F183" s="253" t="s">
        <v>539</v>
      </c>
      <c r="G183" s="254" t="s">
        <v>228</v>
      </c>
      <c r="H183" s="255">
        <v>8</v>
      </c>
      <c r="I183" s="256"/>
      <c r="J183" s="257">
        <f>ROUND(I183*H183,2)</f>
        <v>0</v>
      </c>
      <c r="K183" s="253" t="s">
        <v>164</v>
      </c>
      <c r="L183" s="258"/>
      <c r="M183" s="263" t="s">
        <v>1</v>
      </c>
      <c r="N183" s="264" t="s">
        <v>51</v>
      </c>
      <c r="O183" s="265"/>
      <c r="P183" s="266">
        <f>O183*H183</f>
        <v>0</v>
      </c>
      <c r="Q183" s="266">
        <v>0.0016999999999999999</v>
      </c>
      <c r="R183" s="266">
        <f>Q183*H183</f>
        <v>0.013599999999999999</v>
      </c>
      <c r="S183" s="266">
        <v>0</v>
      </c>
      <c r="T183" s="26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0" t="s">
        <v>199</v>
      </c>
      <c r="AT183" s="250" t="s">
        <v>187</v>
      </c>
      <c r="AU183" s="250" t="s">
        <v>95</v>
      </c>
      <c r="AY183" s="14" t="s">
        <v>159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4" t="s">
        <v>21</v>
      </c>
      <c r="BK183" s="142">
        <f>ROUND(I183*H183,2)</f>
        <v>0</v>
      </c>
      <c r="BL183" s="14" t="s">
        <v>199</v>
      </c>
      <c r="BM183" s="250" t="s">
        <v>540</v>
      </c>
    </row>
    <row r="184" s="2" customFormat="1" ht="6.96" customHeight="1">
      <c r="A184" s="37"/>
      <c r="B184" s="65"/>
      <c r="C184" s="66"/>
      <c r="D184" s="66"/>
      <c r="E184" s="66"/>
      <c r="F184" s="66"/>
      <c r="G184" s="66"/>
      <c r="H184" s="66"/>
      <c r="I184" s="66"/>
      <c r="J184" s="66"/>
      <c r="K184" s="66"/>
      <c r="L184" s="40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sheetProtection sheet="1" autoFilter="0" formatColumns="0" formatRows="0" objects="1" scenarios="1" spinCount="100000" saltValue="Ww1bJI5qnVE1TactkX91cXDIDgyC4qpLx77EPXsNZvh1Fardey7Vu6ymU4Vhj+8wYaX7CrSK8D6klIyHio88pg==" hashValue="S7l/i6N9Y4M4rAfrAf2fpQ9e0h3ndsJm5pREYzu7LZnIucAjvLSypX7SL3xPkvzh/kOumDMcwAwYQAO+Qxc/Zw==" algorithmName="SHA-512" password="CC35"/>
  <autoFilter ref="C131:K183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541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J102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ROUND((SUM(BE102:BE109) + SUM(BE129:BE196)),  2)</f>
        <v>0</v>
      </c>
      <c r="G35" s="37"/>
      <c r="H35" s="37"/>
      <c r="I35" s="171">
        <v>0.20999999999999999</v>
      </c>
      <c r="J35" s="170">
        <f>ROUND(((SUM(BE102:BE109) + SUM(BE129:BE196))*I35),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ROUND((SUM(BF102:BF109) + SUM(BF129:BF196)),  2)</f>
        <v>0</v>
      </c>
      <c r="G36" s="37"/>
      <c r="H36" s="37"/>
      <c r="I36" s="171">
        <v>0.14999999999999999</v>
      </c>
      <c r="J36" s="170">
        <f>ROUND(((SUM(BF102:BF109) + SUM(BF129:BF196))*I36),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ROUND((SUM(BG102:BG109) + SUM(BG129:BG196)),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ROUND((SUM(BH102:BH109) + SUM(BH129:BH196)),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ROUND((SUM(BI102:BI109) + SUM(BI129:BI196)),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08-SO03 - ÚOŽI - Oprava rozvodu 6kV - úsek mezi TTS 913 a STS Štramberk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134</v>
      </c>
      <c r="E97" s="197"/>
      <c r="F97" s="197"/>
      <c r="G97" s="197"/>
      <c r="H97" s="197"/>
      <c r="I97" s="197"/>
      <c r="J97" s="198">
        <f>J130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320</v>
      </c>
      <c r="E98" s="203"/>
      <c r="F98" s="203"/>
      <c r="G98" s="203"/>
      <c r="H98" s="203"/>
      <c r="I98" s="203"/>
      <c r="J98" s="204">
        <f>J131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321</v>
      </c>
      <c r="E99" s="197"/>
      <c r="F99" s="197"/>
      <c r="G99" s="197"/>
      <c r="H99" s="197"/>
      <c r="I99" s="197"/>
      <c r="J99" s="198">
        <f>J135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29.28" customHeight="1">
      <c r="A102" s="37"/>
      <c r="B102" s="38"/>
      <c r="C102" s="193" t="s">
        <v>136</v>
      </c>
      <c r="D102" s="39"/>
      <c r="E102" s="39"/>
      <c r="F102" s="39"/>
      <c r="G102" s="39"/>
      <c r="H102" s="39"/>
      <c r="I102" s="39"/>
      <c r="J102" s="206">
        <f>ROUND(J103 + J104 + J105 + J106 + J107 + J108,2)</f>
        <v>0</v>
      </c>
      <c r="K102" s="39"/>
      <c r="L102" s="62"/>
      <c r="N102" s="207" t="s">
        <v>50</v>
      </c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18" customHeight="1">
      <c r="A103" s="37"/>
      <c r="B103" s="38"/>
      <c r="C103" s="39"/>
      <c r="D103" s="143" t="s">
        <v>137</v>
      </c>
      <c r="E103" s="136"/>
      <c r="F103" s="136"/>
      <c r="G103" s="39"/>
      <c r="H103" s="39"/>
      <c r="I103" s="39"/>
      <c r="J103" s="137">
        <v>0</v>
      </c>
      <c r="K103" s="39"/>
      <c r="L103" s="208"/>
      <c r="M103" s="209"/>
      <c r="N103" s="210" t="s">
        <v>51</v>
      </c>
      <c r="O103" s="209"/>
      <c r="P103" s="209"/>
      <c r="Q103" s="209"/>
      <c r="R103" s="209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12" t="s">
        <v>138</v>
      </c>
      <c r="AZ103" s="209"/>
      <c r="BA103" s="209"/>
      <c r="BB103" s="209"/>
      <c r="BC103" s="209"/>
      <c r="BD103" s="209"/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2" t="s">
        <v>21</v>
      </c>
      <c r="BK103" s="209"/>
      <c r="BL103" s="209"/>
      <c r="BM103" s="209"/>
    </row>
    <row r="104" s="2" customFormat="1" ht="18" customHeight="1">
      <c r="A104" s="37"/>
      <c r="B104" s="38"/>
      <c r="C104" s="39"/>
      <c r="D104" s="143" t="s">
        <v>139</v>
      </c>
      <c r="E104" s="136"/>
      <c r="F104" s="136"/>
      <c r="G104" s="39"/>
      <c r="H104" s="39"/>
      <c r="I104" s="39"/>
      <c r="J104" s="137">
        <v>0</v>
      </c>
      <c r="K104" s="39"/>
      <c r="L104" s="208"/>
      <c r="M104" s="209"/>
      <c r="N104" s="210" t="s">
        <v>51</v>
      </c>
      <c r="O104" s="209"/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138</v>
      </c>
      <c r="AZ104" s="209"/>
      <c r="BA104" s="209"/>
      <c r="BB104" s="209"/>
      <c r="BC104" s="209"/>
      <c r="BD104" s="209"/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2" t="s">
        <v>21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143" t="s">
        <v>140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51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138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21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141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142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36" t="s">
        <v>143</v>
      </c>
      <c r="E108" s="39"/>
      <c r="F108" s="39"/>
      <c r="G108" s="39"/>
      <c r="H108" s="39"/>
      <c r="I108" s="39"/>
      <c r="J108" s="137">
        <f>ROUND(J30*T108,2)</f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144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9.28" customHeight="1">
      <c r="A110" s="37"/>
      <c r="B110" s="38"/>
      <c r="C110" s="147" t="s">
        <v>119</v>
      </c>
      <c r="D110" s="148"/>
      <c r="E110" s="148"/>
      <c r="F110" s="148"/>
      <c r="G110" s="148"/>
      <c r="H110" s="148"/>
      <c r="I110" s="148"/>
      <c r="J110" s="149">
        <f>ROUND(J96+J102,2)</f>
        <v>0</v>
      </c>
      <c r="K110" s="14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0" t="s">
        <v>145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29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90" t="str">
        <f>E7</f>
        <v>Oprava rozvodu elektrické energie v úseku Kopřivnice - Štramberk</v>
      </c>
      <c r="F119" s="29"/>
      <c r="G119" s="29"/>
      <c r="H119" s="2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29" t="s">
        <v>121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08-SO03 - ÚOŽI - Oprava rozvodu 6kV - úsek mezi TTS 913 a STS Štramberk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22</v>
      </c>
      <c r="D123" s="39"/>
      <c r="E123" s="39"/>
      <c r="F123" s="24" t="str">
        <f>F12</f>
        <v xml:space="preserve"> </v>
      </c>
      <c r="G123" s="39"/>
      <c r="H123" s="39"/>
      <c r="I123" s="29" t="s">
        <v>24</v>
      </c>
      <c r="J123" s="78" t="str">
        <f>IF(J12="","",J12)</f>
        <v>30. 8. 2019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29" t="s">
        <v>28</v>
      </c>
      <c r="D125" s="39"/>
      <c r="E125" s="39"/>
      <c r="F125" s="24" t="str">
        <f>E15</f>
        <v>SŽDC s.o., OŘ Ostrava</v>
      </c>
      <c r="G125" s="39"/>
      <c r="H125" s="39"/>
      <c r="I125" s="29" t="s">
        <v>36</v>
      </c>
      <c r="J125" s="33" t="str">
        <f>E21</f>
        <v>SB projekt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34</v>
      </c>
      <c r="D126" s="39"/>
      <c r="E126" s="39"/>
      <c r="F126" s="24" t="str">
        <f>IF(E18="","",E18)</f>
        <v>Vyplň údaj</v>
      </c>
      <c r="G126" s="39"/>
      <c r="H126" s="39"/>
      <c r="I126" s="29" t="s">
        <v>41</v>
      </c>
      <c r="J126" s="33" t="str">
        <f>E24</f>
        <v>Ivo Černý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214"/>
      <c r="B128" s="215"/>
      <c r="C128" s="216" t="s">
        <v>146</v>
      </c>
      <c r="D128" s="217" t="s">
        <v>71</v>
      </c>
      <c r="E128" s="217" t="s">
        <v>67</v>
      </c>
      <c r="F128" s="217" t="s">
        <v>68</v>
      </c>
      <c r="G128" s="217" t="s">
        <v>147</v>
      </c>
      <c r="H128" s="217" t="s">
        <v>148</v>
      </c>
      <c r="I128" s="217" t="s">
        <v>149</v>
      </c>
      <c r="J128" s="217" t="s">
        <v>127</v>
      </c>
      <c r="K128" s="218" t="s">
        <v>150</v>
      </c>
      <c r="L128" s="219"/>
      <c r="M128" s="99" t="s">
        <v>1</v>
      </c>
      <c r="N128" s="100" t="s">
        <v>50</v>
      </c>
      <c r="O128" s="100" t="s">
        <v>151</v>
      </c>
      <c r="P128" s="100" t="s">
        <v>152</v>
      </c>
      <c r="Q128" s="100" t="s">
        <v>153</v>
      </c>
      <c r="R128" s="100" t="s">
        <v>154</v>
      </c>
      <c r="S128" s="100" t="s">
        <v>155</v>
      </c>
      <c r="T128" s="101" t="s">
        <v>156</v>
      </c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</row>
    <row r="129" s="2" customFormat="1" ht="22.8" customHeight="1">
      <c r="A129" s="37"/>
      <c r="B129" s="38"/>
      <c r="C129" s="106" t="s">
        <v>157</v>
      </c>
      <c r="D129" s="39"/>
      <c r="E129" s="39"/>
      <c r="F129" s="39"/>
      <c r="G129" s="39"/>
      <c r="H129" s="39"/>
      <c r="I129" s="39"/>
      <c r="J129" s="220">
        <f>BK129</f>
        <v>0</v>
      </c>
      <c r="K129" s="39"/>
      <c r="L129" s="40"/>
      <c r="M129" s="102"/>
      <c r="N129" s="221"/>
      <c r="O129" s="103"/>
      <c r="P129" s="222">
        <f>P130+P135</f>
        <v>0</v>
      </c>
      <c r="Q129" s="103"/>
      <c r="R129" s="222">
        <f>R130+R135</f>
        <v>48.75</v>
      </c>
      <c r="S129" s="103"/>
      <c r="T129" s="223">
        <f>T130+T135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4" t="s">
        <v>85</v>
      </c>
      <c r="AU129" s="14" t="s">
        <v>129</v>
      </c>
      <c r="BK129" s="224">
        <f>BK130+BK135</f>
        <v>0</v>
      </c>
    </row>
    <row r="130" s="12" customFormat="1" ht="25.92" customHeight="1">
      <c r="A130" s="12"/>
      <c r="B130" s="225"/>
      <c r="C130" s="226"/>
      <c r="D130" s="227" t="s">
        <v>85</v>
      </c>
      <c r="E130" s="228" t="s">
        <v>309</v>
      </c>
      <c r="F130" s="228" t="s">
        <v>310</v>
      </c>
      <c r="G130" s="226"/>
      <c r="H130" s="226"/>
      <c r="I130" s="229"/>
      <c r="J130" s="230">
        <f>BK130</f>
        <v>0</v>
      </c>
      <c r="K130" s="226"/>
      <c r="L130" s="231"/>
      <c r="M130" s="232"/>
      <c r="N130" s="233"/>
      <c r="O130" s="233"/>
      <c r="P130" s="234">
        <f>P131</f>
        <v>0</v>
      </c>
      <c r="Q130" s="233"/>
      <c r="R130" s="234">
        <f>R131</f>
        <v>48.75</v>
      </c>
      <c r="S130" s="233"/>
      <c r="T130" s="23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21</v>
      </c>
      <c r="AT130" s="237" t="s">
        <v>85</v>
      </c>
      <c r="AU130" s="237" t="s">
        <v>86</v>
      </c>
      <c r="AY130" s="236" t="s">
        <v>159</v>
      </c>
      <c r="BK130" s="238">
        <f>BK131</f>
        <v>0</v>
      </c>
    </row>
    <row r="131" s="12" customFormat="1" ht="22.8" customHeight="1">
      <c r="A131" s="12"/>
      <c r="B131" s="225"/>
      <c r="C131" s="226"/>
      <c r="D131" s="227" t="s">
        <v>85</v>
      </c>
      <c r="E131" s="261" t="s">
        <v>174</v>
      </c>
      <c r="F131" s="261" t="s">
        <v>322</v>
      </c>
      <c r="G131" s="226"/>
      <c r="H131" s="226"/>
      <c r="I131" s="229"/>
      <c r="J131" s="262">
        <f>BK131</f>
        <v>0</v>
      </c>
      <c r="K131" s="226"/>
      <c r="L131" s="231"/>
      <c r="M131" s="232"/>
      <c r="N131" s="233"/>
      <c r="O131" s="233"/>
      <c r="P131" s="234">
        <f>SUM(P132:P134)</f>
        <v>0</v>
      </c>
      <c r="Q131" s="233"/>
      <c r="R131" s="234">
        <f>SUM(R132:R134)</f>
        <v>48.75</v>
      </c>
      <c r="S131" s="233"/>
      <c r="T131" s="235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6" t="s">
        <v>21</v>
      </c>
      <c r="AT131" s="237" t="s">
        <v>85</v>
      </c>
      <c r="AU131" s="237" t="s">
        <v>21</v>
      </c>
      <c r="AY131" s="236" t="s">
        <v>159</v>
      </c>
      <c r="BK131" s="238">
        <f>SUM(BK132:BK134)</f>
        <v>0</v>
      </c>
    </row>
    <row r="132" s="2" customFormat="1">
      <c r="A132" s="37"/>
      <c r="B132" s="38"/>
      <c r="C132" s="239" t="s">
        <v>21</v>
      </c>
      <c r="D132" s="239" t="s">
        <v>160</v>
      </c>
      <c r="E132" s="240" t="s">
        <v>323</v>
      </c>
      <c r="F132" s="241" t="s">
        <v>324</v>
      </c>
      <c r="G132" s="242" t="s">
        <v>172</v>
      </c>
      <c r="H132" s="243">
        <v>60</v>
      </c>
      <c r="I132" s="244"/>
      <c r="J132" s="245">
        <f>ROUND(I132*H132,2)</f>
        <v>0</v>
      </c>
      <c r="K132" s="241" t="s">
        <v>325</v>
      </c>
      <c r="L132" s="40"/>
      <c r="M132" s="246" t="s">
        <v>1</v>
      </c>
      <c r="N132" s="247" t="s">
        <v>51</v>
      </c>
      <c r="O132" s="90"/>
      <c r="P132" s="248">
        <f>O132*H132</f>
        <v>0</v>
      </c>
      <c r="Q132" s="248">
        <v>0</v>
      </c>
      <c r="R132" s="248">
        <f>Q132*H132</f>
        <v>0</v>
      </c>
      <c r="S132" s="248">
        <v>0</v>
      </c>
      <c r="T132" s="24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0" t="s">
        <v>165</v>
      </c>
      <c r="AT132" s="250" t="s">
        <v>160</v>
      </c>
      <c r="AU132" s="250" t="s">
        <v>95</v>
      </c>
      <c r="AY132" s="14" t="s">
        <v>159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4" t="s">
        <v>21</v>
      </c>
      <c r="BK132" s="142">
        <f>ROUND(I132*H132,2)</f>
        <v>0</v>
      </c>
      <c r="BL132" s="14" t="s">
        <v>165</v>
      </c>
      <c r="BM132" s="250" t="s">
        <v>326</v>
      </c>
    </row>
    <row r="133" s="2" customFormat="1" ht="16.5" customHeight="1">
      <c r="A133" s="37"/>
      <c r="B133" s="38"/>
      <c r="C133" s="239" t="s">
        <v>95</v>
      </c>
      <c r="D133" s="239" t="s">
        <v>160</v>
      </c>
      <c r="E133" s="240" t="s">
        <v>327</v>
      </c>
      <c r="F133" s="241" t="s">
        <v>328</v>
      </c>
      <c r="G133" s="242" t="s">
        <v>163</v>
      </c>
      <c r="H133" s="243">
        <v>37.5</v>
      </c>
      <c r="I133" s="244"/>
      <c r="J133" s="245">
        <f>ROUND(I133*H133,2)</f>
        <v>0</v>
      </c>
      <c r="K133" s="241" t="s">
        <v>325</v>
      </c>
      <c r="L133" s="40"/>
      <c r="M133" s="246" t="s">
        <v>1</v>
      </c>
      <c r="N133" s="247" t="s">
        <v>51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165</v>
      </c>
      <c r="AT133" s="250" t="s">
        <v>160</v>
      </c>
      <c r="AU133" s="250" t="s">
        <v>95</v>
      </c>
      <c r="AY133" s="14" t="s">
        <v>159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165</v>
      </c>
      <c r="BM133" s="250" t="s">
        <v>329</v>
      </c>
    </row>
    <row r="134" s="2" customFormat="1" ht="16.5" customHeight="1">
      <c r="A134" s="37"/>
      <c r="B134" s="38"/>
      <c r="C134" s="251" t="s">
        <v>169</v>
      </c>
      <c r="D134" s="251" t="s">
        <v>187</v>
      </c>
      <c r="E134" s="252" t="s">
        <v>330</v>
      </c>
      <c r="F134" s="253" t="s">
        <v>331</v>
      </c>
      <c r="G134" s="254" t="s">
        <v>190</v>
      </c>
      <c r="H134" s="255">
        <v>48.75</v>
      </c>
      <c r="I134" s="256"/>
      <c r="J134" s="257">
        <f>ROUND(I134*H134,2)</f>
        <v>0</v>
      </c>
      <c r="K134" s="253" t="s">
        <v>325</v>
      </c>
      <c r="L134" s="258"/>
      <c r="M134" s="259" t="s">
        <v>1</v>
      </c>
      <c r="N134" s="260" t="s">
        <v>51</v>
      </c>
      <c r="O134" s="90"/>
      <c r="P134" s="248">
        <f>O134*H134</f>
        <v>0</v>
      </c>
      <c r="Q134" s="248">
        <v>1</v>
      </c>
      <c r="R134" s="248">
        <f>Q134*H134</f>
        <v>48.75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173</v>
      </c>
      <c r="AT134" s="250" t="s">
        <v>187</v>
      </c>
      <c r="AU134" s="250" t="s">
        <v>95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165</v>
      </c>
      <c r="BM134" s="250" t="s">
        <v>332</v>
      </c>
    </row>
    <row r="135" s="12" customFormat="1" ht="25.92" customHeight="1">
      <c r="A135" s="12"/>
      <c r="B135" s="225"/>
      <c r="C135" s="226"/>
      <c r="D135" s="227" t="s">
        <v>85</v>
      </c>
      <c r="E135" s="228" t="s">
        <v>333</v>
      </c>
      <c r="F135" s="228" t="s">
        <v>334</v>
      </c>
      <c r="G135" s="226"/>
      <c r="H135" s="226"/>
      <c r="I135" s="229"/>
      <c r="J135" s="230">
        <f>BK135</f>
        <v>0</v>
      </c>
      <c r="K135" s="226"/>
      <c r="L135" s="231"/>
      <c r="M135" s="232"/>
      <c r="N135" s="233"/>
      <c r="O135" s="233"/>
      <c r="P135" s="234">
        <f>SUM(P136:P196)</f>
        <v>0</v>
      </c>
      <c r="Q135" s="233"/>
      <c r="R135" s="234">
        <f>SUM(R136:R196)</f>
        <v>0</v>
      </c>
      <c r="S135" s="233"/>
      <c r="T135" s="235">
        <f>SUM(T136:T196)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165</v>
      </c>
      <c r="AT135" s="237" t="s">
        <v>85</v>
      </c>
      <c r="AU135" s="237" t="s">
        <v>86</v>
      </c>
      <c r="AY135" s="236" t="s">
        <v>159</v>
      </c>
      <c r="BK135" s="238">
        <f>SUM(BK136:BK196)</f>
        <v>0</v>
      </c>
    </row>
    <row r="136" s="2" customFormat="1" ht="16.5" customHeight="1">
      <c r="A136" s="37"/>
      <c r="B136" s="38"/>
      <c r="C136" s="239" t="s">
        <v>165</v>
      </c>
      <c r="D136" s="239" t="s">
        <v>160</v>
      </c>
      <c r="E136" s="240" t="s">
        <v>542</v>
      </c>
      <c r="F136" s="241" t="s">
        <v>543</v>
      </c>
      <c r="G136" s="242" t="s">
        <v>228</v>
      </c>
      <c r="H136" s="243">
        <v>1</v>
      </c>
      <c r="I136" s="244"/>
      <c r="J136" s="245">
        <f>ROUND(I136*H136,2)</f>
        <v>0</v>
      </c>
      <c r="K136" s="241" t="s">
        <v>325</v>
      </c>
      <c r="L136" s="40"/>
      <c r="M136" s="246" t="s">
        <v>1</v>
      </c>
      <c r="N136" s="247" t="s">
        <v>51</v>
      </c>
      <c r="O136" s="90"/>
      <c r="P136" s="248">
        <f>O136*H136</f>
        <v>0</v>
      </c>
      <c r="Q136" s="248">
        <v>0</v>
      </c>
      <c r="R136" s="248">
        <f>Q136*H136</f>
        <v>0</v>
      </c>
      <c r="S136" s="248">
        <v>0</v>
      </c>
      <c r="T136" s="24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0" t="s">
        <v>337</v>
      </c>
      <c r="AT136" s="250" t="s">
        <v>160</v>
      </c>
      <c r="AU136" s="250" t="s">
        <v>21</v>
      </c>
      <c r="AY136" s="14" t="s">
        <v>159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337</v>
      </c>
      <c r="BM136" s="250" t="s">
        <v>544</v>
      </c>
    </row>
    <row r="137" s="2" customFormat="1">
      <c r="A137" s="37"/>
      <c r="B137" s="38"/>
      <c r="C137" s="251" t="s">
        <v>174</v>
      </c>
      <c r="D137" s="251" t="s">
        <v>187</v>
      </c>
      <c r="E137" s="252" t="s">
        <v>545</v>
      </c>
      <c r="F137" s="253" t="s">
        <v>546</v>
      </c>
      <c r="G137" s="254" t="s">
        <v>228</v>
      </c>
      <c r="H137" s="255">
        <v>1</v>
      </c>
      <c r="I137" s="256"/>
      <c r="J137" s="257">
        <f>ROUND(I137*H137,2)</f>
        <v>0</v>
      </c>
      <c r="K137" s="253" t="s">
        <v>325</v>
      </c>
      <c r="L137" s="258"/>
      <c r="M137" s="259" t="s">
        <v>1</v>
      </c>
      <c r="N137" s="260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199</v>
      </c>
      <c r="AT137" s="250" t="s">
        <v>187</v>
      </c>
      <c r="AU137" s="250" t="s">
        <v>21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199</v>
      </c>
      <c r="BM137" s="250" t="s">
        <v>547</v>
      </c>
    </row>
    <row r="138" s="2" customFormat="1">
      <c r="A138" s="37"/>
      <c r="B138" s="38"/>
      <c r="C138" s="239" t="s">
        <v>178</v>
      </c>
      <c r="D138" s="239" t="s">
        <v>160</v>
      </c>
      <c r="E138" s="240" t="s">
        <v>548</v>
      </c>
      <c r="F138" s="241" t="s">
        <v>549</v>
      </c>
      <c r="G138" s="242" t="s">
        <v>228</v>
      </c>
      <c r="H138" s="243">
        <v>4</v>
      </c>
      <c r="I138" s="244"/>
      <c r="J138" s="245">
        <f>ROUND(I138*H138,2)</f>
        <v>0</v>
      </c>
      <c r="K138" s="241" t="s">
        <v>325</v>
      </c>
      <c r="L138" s="40"/>
      <c r="M138" s="246" t="s">
        <v>1</v>
      </c>
      <c r="N138" s="247" t="s">
        <v>51</v>
      </c>
      <c r="O138" s="90"/>
      <c r="P138" s="248">
        <f>O138*H138</f>
        <v>0</v>
      </c>
      <c r="Q138" s="248">
        <v>0</v>
      </c>
      <c r="R138" s="248">
        <f>Q138*H138</f>
        <v>0</v>
      </c>
      <c r="S138" s="248">
        <v>0</v>
      </c>
      <c r="T138" s="24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0" t="s">
        <v>337</v>
      </c>
      <c r="AT138" s="250" t="s">
        <v>160</v>
      </c>
      <c r="AU138" s="250" t="s">
        <v>21</v>
      </c>
      <c r="AY138" s="14" t="s">
        <v>159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337</v>
      </c>
      <c r="BM138" s="250" t="s">
        <v>550</v>
      </c>
    </row>
    <row r="139" s="2" customFormat="1" ht="16.5" customHeight="1">
      <c r="A139" s="37"/>
      <c r="B139" s="38"/>
      <c r="C139" s="251" t="s">
        <v>183</v>
      </c>
      <c r="D139" s="251" t="s">
        <v>187</v>
      </c>
      <c r="E139" s="252" t="s">
        <v>551</v>
      </c>
      <c r="F139" s="253" t="s">
        <v>552</v>
      </c>
      <c r="G139" s="254" t="s">
        <v>228</v>
      </c>
      <c r="H139" s="255">
        <v>4</v>
      </c>
      <c r="I139" s="256"/>
      <c r="J139" s="257">
        <f>ROUND(I139*H139,2)</f>
        <v>0</v>
      </c>
      <c r="K139" s="253" t="s">
        <v>325</v>
      </c>
      <c r="L139" s="258"/>
      <c r="M139" s="259" t="s">
        <v>1</v>
      </c>
      <c r="N139" s="260" t="s">
        <v>51</v>
      </c>
      <c r="O139" s="90"/>
      <c r="P139" s="248">
        <f>O139*H139</f>
        <v>0</v>
      </c>
      <c r="Q139" s="248">
        <v>0</v>
      </c>
      <c r="R139" s="248">
        <f>Q139*H139</f>
        <v>0</v>
      </c>
      <c r="S139" s="248">
        <v>0</v>
      </c>
      <c r="T139" s="24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0" t="s">
        <v>199</v>
      </c>
      <c r="AT139" s="250" t="s">
        <v>187</v>
      </c>
      <c r="AU139" s="250" t="s">
        <v>21</v>
      </c>
      <c r="AY139" s="14" t="s">
        <v>159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199</v>
      </c>
      <c r="BM139" s="250" t="s">
        <v>553</v>
      </c>
    </row>
    <row r="140" s="2" customFormat="1">
      <c r="A140" s="37"/>
      <c r="B140" s="38"/>
      <c r="C140" s="239" t="s">
        <v>173</v>
      </c>
      <c r="D140" s="239" t="s">
        <v>160</v>
      </c>
      <c r="E140" s="240" t="s">
        <v>554</v>
      </c>
      <c r="F140" s="241" t="s">
        <v>555</v>
      </c>
      <c r="G140" s="242" t="s">
        <v>228</v>
      </c>
      <c r="H140" s="243">
        <v>36</v>
      </c>
      <c r="I140" s="244"/>
      <c r="J140" s="245">
        <f>ROUND(I140*H140,2)</f>
        <v>0</v>
      </c>
      <c r="K140" s="241" t="s">
        <v>325</v>
      </c>
      <c r="L140" s="40"/>
      <c r="M140" s="246" t="s">
        <v>1</v>
      </c>
      <c r="N140" s="247" t="s">
        <v>51</v>
      </c>
      <c r="O140" s="90"/>
      <c r="P140" s="248">
        <f>O140*H140</f>
        <v>0</v>
      </c>
      <c r="Q140" s="248">
        <v>0</v>
      </c>
      <c r="R140" s="248">
        <f>Q140*H140</f>
        <v>0</v>
      </c>
      <c r="S140" s="248">
        <v>0</v>
      </c>
      <c r="T140" s="24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0" t="s">
        <v>165</v>
      </c>
      <c r="AT140" s="250" t="s">
        <v>160</v>
      </c>
      <c r="AU140" s="250" t="s">
        <v>21</v>
      </c>
      <c r="AY140" s="14" t="s">
        <v>159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165</v>
      </c>
      <c r="BM140" s="250" t="s">
        <v>556</v>
      </c>
    </row>
    <row r="141" s="2" customFormat="1" ht="33" customHeight="1">
      <c r="A141" s="37"/>
      <c r="B141" s="38"/>
      <c r="C141" s="239" t="s">
        <v>192</v>
      </c>
      <c r="D141" s="239" t="s">
        <v>160</v>
      </c>
      <c r="E141" s="240" t="s">
        <v>557</v>
      </c>
      <c r="F141" s="241" t="s">
        <v>558</v>
      </c>
      <c r="G141" s="242" t="s">
        <v>168</v>
      </c>
      <c r="H141" s="243">
        <v>256.80000000000001</v>
      </c>
      <c r="I141" s="244"/>
      <c r="J141" s="245">
        <f>ROUND(I141*H141,2)</f>
        <v>0</v>
      </c>
      <c r="K141" s="241" t="s">
        <v>325</v>
      </c>
      <c r="L141" s="40"/>
      <c r="M141" s="246" t="s">
        <v>1</v>
      </c>
      <c r="N141" s="247" t="s">
        <v>51</v>
      </c>
      <c r="O141" s="90"/>
      <c r="P141" s="248">
        <f>O141*H141</f>
        <v>0</v>
      </c>
      <c r="Q141" s="248">
        <v>0</v>
      </c>
      <c r="R141" s="248">
        <f>Q141*H141</f>
        <v>0</v>
      </c>
      <c r="S141" s="248">
        <v>0</v>
      </c>
      <c r="T141" s="24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0" t="s">
        <v>165</v>
      </c>
      <c r="AT141" s="250" t="s">
        <v>160</v>
      </c>
      <c r="AU141" s="250" t="s">
        <v>21</v>
      </c>
      <c r="AY141" s="14" t="s">
        <v>159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165</v>
      </c>
      <c r="BM141" s="250" t="s">
        <v>559</v>
      </c>
    </row>
    <row r="142" s="2" customFormat="1">
      <c r="A142" s="37"/>
      <c r="B142" s="38"/>
      <c r="C142" s="239" t="s">
        <v>26</v>
      </c>
      <c r="D142" s="239" t="s">
        <v>160</v>
      </c>
      <c r="E142" s="240" t="s">
        <v>560</v>
      </c>
      <c r="F142" s="241" t="s">
        <v>561</v>
      </c>
      <c r="G142" s="242" t="s">
        <v>168</v>
      </c>
      <c r="H142" s="243">
        <v>256.80000000000001</v>
      </c>
      <c r="I142" s="244"/>
      <c r="J142" s="245">
        <f>ROUND(I142*H142,2)</f>
        <v>0</v>
      </c>
      <c r="K142" s="241" t="s">
        <v>325</v>
      </c>
      <c r="L142" s="40"/>
      <c r="M142" s="246" t="s">
        <v>1</v>
      </c>
      <c r="N142" s="247" t="s">
        <v>51</v>
      </c>
      <c r="O142" s="90"/>
      <c r="P142" s="248">
        <f>O142*H142</f>
        <v>0</v>
      </c>
      <c r="Q142" s="248">
        <v>0</v>
      </c>
      <c r="R142" s="248">
        <f>Q142*H142</f>
        <v>0</v>
      </c>
      <c r="S142" s="248">
        <v>0</v>
      </c>
      <c r="T142" s="24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0" t="s">
        <v>165</v>
      </c>
      <c r="AT142" s="250" t="s">
        <v>160</v>
      </c>
      <c r="AU142" s="250" t="s">
        <v>21</v>
      </c>
      <c r="AY142" s="14" t="s">
        <v>159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165</v>
      </c>
      <c r="BM142" s="250" t="s">
        <v>562</v>
      </c>
    </row>
    <row r="143" s="2" customFormat="1" ht="44.25" customHeight="1">
      <c r="A143" s="37"/>
      <c r="B143" s="38"/>
      <c r="C143" s="251" t="s">
        <v>202</v>
      </c>
      <c r="D143" s="251" t="s">
        <v>187</v>
      </c>
      <c r="E143" s="252" t="s">
        <v>563</v>
      </c>
      <c r="F143" s="253" t="s">
        <v>564</v>
      </c>
      <c r="G143" s="254" t="s">
        <v>168</v>
      </c>
      <c r="H143" s="255">
        <v>256.80000000000001</v>
      </c>
      <c r="I143" s="256"/>
      <c r="J143" s="257">
        <f>ROUND(I143*H143,2)</f>
        <v>0</v>
      </c>
      <c r="K143" s="253" t="s">
        <v>325</v>
      </c>
      <c r="L143" s="258"/>
      <c r="M143" s="259" t="s">
        <v>1</v>
      </c>
      <c r="N143" s="260" t="s">
        <v>51</v>
      </c>
      <c r="O143" s="90"/>
      <c r="P143" s="248">
        <f>O143*H143</f>
        <v>0</v>
      </c>
      <c r="Q143" s="248">
        <v>0</v>
      </c>
      <c r="R143" s="248">
        <f>Q143*H143</f>
        <v>0</v>
      </c>
      <c r="S143" s="248">
        <v>0</v>
      </c>
      <c r="T143" s="24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0" t="s">
        <v>565</v>
      </c>
      <c r="AT143" s="250" t="s">
        <v>187</v>
      </c>
      <c r="AU143" s="250" t="s">
        <v>21</v>
      </c>
      <c r="AY143" s="14" t="s">
        <v>159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195</v>
      </c>
      <c r="BM143" s="250" t="s">
        <v>566</v>
      </c>
    </row>
    <row r="144" s="2" customFormat="1" ht="44.25" customHeight="1">
      <c r="A144" s="37"/>
      <c r="B144" s="38"/>
      <c r="C144" s="239" t="s">
        <v>177</v>
      </c>
      <c r="D144" s="239" t="s">
        <v>160</v>
      </c>
      <c r="E144" s="240" t="s">
        <v>567</v>
      </c>
      <c r="F144" s="241" t="s">
        <v>568</v>
      </c>
      <c r="G144" s="242" t="s">
        <v>168</v>
      </c>
      <c r="H144" s="243">
        <v>10</v>
      </c>
      <c r="I144" s="244"/>
      <c r="J144" s="245">
        <f>ROUND(I144*H144,2)</f>
        <v>0</v>
      </c>
      <c r="K144" s="241" t="s">
        <v>325</v>
      </c>
      <c r="L144" s="40"/>
      <c r="M144" s="246" t="s">
        <v>1</v>
      </c>
      <c r="N144" s="247" t="s">
        <v>51</v>
      </c>
      <c r="O144" s="90"/>
      <c r="P144" s="248">
        <f>O144*H144</f>
        <v>0</v>
      </c>
      <c r="Q144" s="248">
        <v>0</v>
      </c>
      <c r="R144" s="248">
        <f>Q144*H144</f>
        <v>0</v>
      </c>
      <c r="S144" s="248">
        <v>0</v>
      </c>
      <c r="T144" s="24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0" t="s">
        <v>337</v>
      </c>
      <c r="AT144" s="250" t="s">
        <v>160</v>
      </c>
      <c r="AU144" s="250" t="s">
        <v>21</v>
      </c>
      <c r="AY144" s="14" t="s">
        <v>159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21</v>
      </c>
      <c r="BK144" s="142">
        <f>ROUND(I144*H144,2)</f>
        <v>0</v>
      </c>
      <c r="BL144" s="14" t="s">
        <v>337</v>
      </c>
      <c r="BM144" s="250" t="s">
        <v>569</v>
      </c>
    </row>
    <row r="145" s="2" customFormat="1">
      <c r="A145" s="37"/>
      <c r="B145" s="38"/>
      <c r="C145" s="251" t="s">
        <v>210</v>
      </c>
      <c r="D145" s="251" t="s">
        <v>187</v>
      </c>
      <c r="E145" s="252" t="s">
        <v>570</v>
      </c>
      <c r="F145" s="253" t="s">
        <v>571</v>
      </c>
      <c r="G145" s="254" t="s">
        <v>280</v>
      </c>
      <c r="H145" s="255">
        <v>10</v>
      </c>
      <c r="I145" s="256"/>
      <c r="J145" s="257">
        <f>ROUND(I145*H145,2)</f>
        <v>0</v>
      </c>
      <c r="K145" s="253" t="s">
        <v>325</v>
      </c>
      <c r="L145" s="258"/>
      <c r="M145" s="259" t="s">
        <v>1</v>
      </c>
      <c r="N145" s="260" t="s">
        <v>51</v>
      </c>
      <c r="O145" s="90"/>
      <c r="P145" s="248">
        <f>O145*H145</f>
        <v>0</v>
      </c>
      <c r="Q145" s="248">
        <v>0</v>
      </c>
      <c r="R145" s="248">
        <f>Q145*H145</f>
        <v>0</v>
      </c>
      <c r="S145" s="248">
        <v>0</v>
      </c>
      <c r="T145" s="24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0" t="s">
        <v>199</v>
      </c>
      <c r="AT145" s="250" t="s">
        <v>187</v>
      </c>
      <c r="AU145" s="250" t="s">
        <v>21</v>
      </c>
      <c r="AY145" s="14" t="s">
        <v>159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199</v>
      </c>
      <c r="BM145" s="250" t="s">
        <v>572</v>
      </c>
    </row>
    <row r="146" s="2" customFormat="1">
      <c r="A146" s="37"/>
      <c r="B146" s="38"/>
      <c r="C146" s="239" t="s">
        <v>181</v>
      </c>
      <c r="D146" s="239" t="s">
        <v>160</v>
      </c>
      <c r="E146" s="240" t="s">
        <v>573</v>
      </c>
      <c r="F146" s="241" t="s">
        <v>574</v>
      </c>
      <c r="G146" s="242" t="s">
        <v>228</v>
      </c>
      <c r="H146" s="243">
        <v>10</v>
      </c>
      <c r="I146" s="244"/>
      <c r="J146" s="245">
        <f>ROUND(I146*H146,2)</f>
        <v>0</v>
      </c>
      <c r="K146" s="241" t="s">
        <v>325</v>
      </c>
      <c r="L146" s="40"/>
      <c r="M146" s="246" t="s">
        <v>1</v>
      </c>
      <c r="N146" s="247" t="s">
        <v>51</v>
      </c>
      <c r="O146" s="90"/>
      <c r="P146" s="248">
        <f>O146*H146</f>
        <v>0</v>
      </c>
      <c r="Q146" s="248">
        <v>0</v>
      </c>
      <c r="R146" s="248">
        <f>Q146*H146</f>
        <v>0</v>
      </c>
      <c r="S146" s="248">
        <v>0</v>
      </c>
      <c r="T146" s="24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0" t="s">
        <v>165</v>
      </c>
      <c r="AT146" s="250" t="s">
        <v>160</v>
      </c>
      <c r="AU146" s="250" t="s">
        <v>21</v>
      </c>
      <c r="AY146" s="14" t="s">
        <v>159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165</v>
      </c>
      <c r="BM146" s="250" t="s">
        <v>575</v>
      </c>
    </row>
    <row r="147" s="2" customFormat="1">
      <c r="A147" s="37"/>
      <c r="B147" s="38"/>
      <c r="C147" s="251" t="s">
        <v>8</v>
      </c>
      <c r="D147" s="251" t="s">
        <v>187</v>
      </c>
      <c r="E147" s="252" t="s">
        <v>576</v>
      </c>
      <c r="F147" s="253" t="s">
        <v>577</v>
      </c>
      <c r="G147" s="254" t="s">
        <v>578</v>
      </c>
      <c r="H147" s="255">
        <v>10</v>
      </c>
      <c r="I147" s="256"/>
      <c r="J147" s="257">
        <f>ROUND(I147*H147,2)</f>
        <v>0</v>
      </c>
      <c r="K147" s="253" t="s">
        <v>325</v>
      </c>
      <c r="L147" s="258"/>
      <c r="M147" s="259" t="s">
        <v>1</v>
      </c>
      <c r="N147" s="260" t="s">
        <v>51</v>
      </c>
      <c r="O147" s="90"/>
      <c r="P147" s="248">
        <f>O147*H147</f>
        <v>0</v>
      </c>
      <c r="Q147" s="248">
        <v>0</v>
      </c>
      <c r="R147" s="248">
        <f>Q147*H147</f>
        <v>0</v>
      </c>
      <c r="S147" s="248">
        <v>0</v>
      </c>
      <c r="T147" s="24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0" t="s">
        <v>565</v>
      </c>
      <c r="AT147" s="250" t="s">
        <v>187</v>
      </c>
      <c r="AU147" s="250" t="s">
        <v>21</v>
      </c>
      <c r="AY147" s="14" t="s">
        <v>159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195</v>
      </c>
      <c r="BM147" s="250" t="s">
        <v>579</v>
      </c>
    </row>
    <row r="148" s="2" customFormat="1">
      <c r="A148" s="37"/>
      <c r="B148" s="38"/>
      <c r="C148" s="239" t="s">
        <v>518</v>
      </c>
      <c r="D148" s="239" t="s">
        <v>160</v>
      </c>
      <c r="E148" s="240" t="s">
        <v>580</v>
      </c>
      <c r="F148" s="241" t="s">
        <v>581</v>
      </c>
      <c r="G148" s="242" t="s">
        <v>228</v>
      </c>
      <c r="H148" s="243">
        <v>2</v>
      </c>
      <c r="I148" s="244"/>
      <c r="J148" s="245">
        <f>ROUND(I148*H148,2)</f>
        <v>0</v>
      </c>
      <c r="K148" s="241" t="s">
        <v>325</v>
      </c>
      <c r="L148" s="40"/>
      <c r="M148" s="246" t="s">
        <v>1</v>
      </c>
      <c r="N148" s="247" t="s">
        <v>51</v>
      </c>
      <c r="O148" s="90"/>
      <c r="P148" s="248">
        <f>O148*H148</f>
        <v>0</v>
      </c>
      <c r="Q148" s="248">
        <v>0</v>
      </c>
      <c r="R148" s="248">
        <f>Q148*H148</f>
        <v>0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165</v>
      </c>
      <c r="AT148" s="250" t="s">
        <v>160</v>
      </c>
      <c r="AU148" s="250" t="s">
        <v>21</v>
      </c>
      <c r="AY148" s="14" t="s">
        <v>159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165</v>
      </c>
      <c r="BM148" s="250" t="s">
        <v>582</v>
      </c>
    </row>
    <row r="149" s="2" customFormat="1">
      <c r="A149" s="37"/>
      <c r="B149" s="38"/>
      <c r="C149" s="251" t="s">
        <v>217</v>
      </c>
      <c r="D149" s="251" t="s">
        <v>187</v>
      </c>
      <c r="E149" s="252" t="s">
        <v>583</v>
      </c>
      <c r="F149" s="253" t="s">
        <v>584</v>
      </c>
      <c r="G149" s="254" t="s">
        <v>578</v>
      </c>
      <c r="H149" s="255">
        <v>2</v>
      </c>
      <c r="I149" s="256"/>
      <c r="J149" s="257">
        <f>ROUND(I149*H149,2)</f>
        <v>0</v>
      </c>
      <c r="K149" s="253" t="s">
        <v>325</v>
      </c>
      <c r="L149" s="258"/>
      <c r="M149" s="259" t="s">
        <v>1</v>
      </c>
      <c r="N149" s="260" t="s">
        <v>51</v>
      </c>
      <c r="O149" s="90"/>
      <c r="P149" s="248">
        <f>O149*H149</f>
        <v>0</v>
      </c>
      <c r="Q149" s="248">
        <v>0</v>
      </c>
      <c r="R149" s="248">
        <f>Q149*H149</f>
        <v>0</v>
      </c>
      <c r="S149" s="248">
        <v>0</v>
      </c>
      <c r="T149" s="24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0" t="s">
        <v>565</v>
      </c>
      <c r="AT149" s="250" t="s">
        <v>187</v>
      </c>
      <c r="AU149" s="250" t="s">
        <v>21</v>
      </c>
      <c r="AY149" s="14" t="s">
        <v>159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195</v>
      </c>
      <c r="BM149" s="250" t="s">
        <v>585</v>
      </c>
    </row>
    <row r="150" s="2" customFormat="1">
      <c r="A150" s="37"/>
      <c r="B150" s="38"/>
      <c r="C150" s="239" t="s">
        <v>221</v>
      </c>
      <c r="D150" s="239" t="s">
        <v>160</v>
      </c>
      <c r="E150" s="240" t="s">
        <v>335</v>
      </c>
      <c r="F150" s="241" t="s">
        <v>336</v>
      </c>
      <c r="G150" s="242" t="s">
        <v>168</v>
      </c>
      <c r="H150" s="243">
        <v>32</v>
      </c>
      <c r="I150" s="244"/>
      <c r="J150" s="245">
        <f>ROUND(I150*H150,2)</f>
        <v>0</v>
      </c>
      <c r="K150" s="241" t="s">
        <v>1</v>
      </c>
      <c r="L150" s="40"/>
      <c r="M150" s="246" t="s">
        <v>1</v>
      </c>
      <c r="N150" s="247" t="s">
        <v>51</v>
      </c>
      <c r="O150" s="90"/>
      <c r="P150" s="248">
        <f>O150*H150</f>
        <v>0</v>
      </c>
      <c r="Q150" s="248">
        <v>0</v>
      </c>
      <c r="R150" s="248">
        <f>Q150*H150</f>
        <v>0</v>
      </c>
      <c r="S150" s="248">
        <v>0</v>
      </c>
      <c r="T150" s="24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0" t="s">
        <v>337</v>
      </c>
      <c r="AT150" s="250" t="s">
        <v>160</v>
      </c>
      <c r="AU150" s="250" t="s">
        <v>21</v>
      </c>
      <c r="AY150" s="14" t="s">
        <v>159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21</v>
      </c>
      <c r="BK150" s="142">
        <f>ROUND(I150*H150,2)</f>
        <v>0</v>
      </c>
      <c r="BL150" s="14" t="s">
        <v>337</v>
      </c>
      <c r="BM150" s="250" t="s">
        <v>586</v>
      </c>
    </row>
    <row r="151" s="2" customFormat="1">
      <c r="A151" s="37"/>
      <c r="B151" s="38"/>
      <c r="C151" s="251" t="s">
        <v>225</v>
      </c>
      <c r="D151" s="251" t="s">
        <v>187</v>
      </c>
      <c r="E151" s="252" t="s">
        <v>339</v>
      </c>
      <c r="F151" s="253" t="s">
        <v>340</v>
      </c>
      <c r="G151" s="254" t="s">
        <v>168</v>
      </c>
      <c r="H151" s="255">
        <v>32</v>
      </c>
      <c r="I151" s="256"/>
      <c r="J151" s="257">
        <f>ROUND(I151*H151,2)</f>
        <v>0</v>
      </c>
      <c r="K151" s="253" t="s">
        <v>325</v>
      </c>
      <c r="L151" s="258"/>
      <c r="M151" s="259" t="s">
        <v>1</v>
      </c>
      <c r="N151" s="260" t="s">
        <v>51</v>
      </c>
      <c r="O151" s="90"/>
      <c r="P151" s="248">
        <f>O151*H151</f>
        <v>0</v>
      </c>
      <c r="Q151" s="248">
        <v>0</v>
      </c>
      <c r="R151" s="248">
        <f>Q151*H151</f>
        <v>0</v>
      </c>
      <c r="S151" s="248">
        <v>0</v>
      </c>
      <c r="T151" s="24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0" t="s">
        <v>199</v>
      </c>
      <c r="AT151" s="250" t="s">
        <v>187</v>
      </c>
      <c r="AU151" s="250" t="s">
        <v>21</v>
      </c>
      <c r="AY151" s="14" t="s">
        <v>159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199</v>
      </c>
      <c r="BM151" s="250" t="s">
        <v>587</v>
      </c>
    </row>
    <row r="152" s="2" customFormat="1" ht="16.5" customHeight="1">
      <c r="A152" s="37"/>
      <c r="B152" s="38"/>
      <c r="C152" s="239" t="s">
        <v>230</v>
      </c>
      <c r="D152" s="239" t="s">
        <v>160</v>
      </c>
      <c r="E152" s="240" t="s">
        <v>342</v>
      </c>
      <c r="F152" s="241" t="s">
        <v>343</v>
      </c>
      <c r="G152" s="242" t="s">
        <v>168</v>
      </c>
      <c r="H152" s="243">
        <v>32</v>
      </c>
      <c r="I152" s="244"/>
      <c r="J152" s="245">
        <f>ROUND(I152*H152,2)</f>
        <v>0</v>
      </c>
      <c r="K152" s="241" t="s">
        <v>325</v>
      </c>
      <c r="L152" s="40"/>
      <c r="M152" s="246" t="s">
        <v>1</v>
      </c>
      <c r="N152" s="247" t="s">
        <v>51</v>
      </c>
      <c r="O152" s="90"/>
      <c r="P152" s="248">
        <f>O152*H152</f>
        <v>0</v>
      </c>
      <c r="Q152" s="248">
        <v>0</v>
      </c>
      <c r="R152" s="248">
        <f>Q152*H152</f>
        <v>0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337</v>
      </c>
      <c r="AT152" s="250" t="s">
        <v>160</v>
      </c>
      <c r="AU152" s="250" t="s">
        <v>21</v>
      </c>
      <c r="AY152" s="14" t="s">
        <v>159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337</v>
      </c>
      <c r="BM152" s="250" t="s">
        <v>588</v>
      </c>
    </row>
    <row r="153" s="2" customFormat="1">
      <c r="A153" s="37"/>
      <c r="B153" s="38"/>
      <c r="C153" s="251" t="s">
        <v>7</v>
      </c>
      <c r="D153" s="251" t="s">
        <v>187</v>
      </c>
      <c r="E153" s="252" t="s">
        <v>345</v>
      </c>
      <c r="F153" s="253" t="s">
        <v>346</v>
      </c>
      <c r="G153" s="254" t="s">
        <v>168</v>
      </c>
      <c r="H153" s="255">
        <v>32</v>
      </c>
      <c r="I153" s="256"/>
      <c r="J153" s="257">
        <f>ROUND(I153*H153,2)</f>
        <v>0</v>
      </c>
      <c r="K153" s="253" t="s">
        <v>325</v>
      </c>
      <c r="L153" s="258"/>
      <c r="M153" s="259" t="s">
        <v>1</v>
      </c>
      <c r="N153" s="260" t="s">
        <v>51</v>
      </c>
      <c r="O153" s="90"/>
      <c r="P153" s="248">
        <f>O153*H153</f>
        <v>0</v>
      </c>
      <c r="Q153" s="248">
        <v>0</v>
      </c>
      <c r="R153" s="248">
        <f>Q153*H153</f>
        <v>0</v>
      </c>
      <c r="S153" s="248">
        <v>0</v>
      </c>
      <c r="T153" s="24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0" t="s">
        <v>347</v>
      </c>
      <c r="AT153" s="250" t="s">
        <v>187</v>
      </c>
      <c r="AU153" s="250" t="s">
        <v>21</v>
      </c>
      <c r="AY153" s="14" t="s">
        <v>159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347</v>
      </c>
      <c r="BM153" s="250" t="s">
        <v>589</v>
      </c>
    </row>
    <row r="154" s="2" customFormat="1" ht="33" customHeight="1">
      <c r="A154" s="37"/>
      <c r="B154" s="38"/>
      <c r="C154" s="239" t="s">
        <v>237</v>
      </c>
      <c r="D154" s="239" t="s">
        <v>160</v>
      </c>
      <c r="E154" s="240" t="s">
        <v>590</v>
      </c>
      <c r="F154" s="241" t="s">
        <v>591</v>
      </c>
      <c r="G154" s="242" t="s">
        <v>168</v>
      </c>
      <c r="H154" s="243">
        <v>30</v>
      </c>
      <c r="I154" s="244"/>
      <c r="J154" s="245">
        <f>ROUND(I154*H154,2)</f>
        <v>0</v>
      </c>
      <c r="K154" s="241" t="s">
        <v>325</v>
      </c>
      <c r="L154" s="40"/>
      <c r="M154" s="246" t="s">
        <v>1</v>
      </c>
      <c r="N154" s="247" t="s">
        <v>51</v>
      </c>
      <c r="O154" s="90"/>
      <c r="P154" s="248">
        <f>O154*H154</f>
        <v>0</v>
      </c>
      <c r="Q154" s="248">
        <v>0</v>
      </c>
      <c r="R154" s="248">
        <f>Q154*H154</f>
        <v>0</v>
      </c>
      <c r="S154" s="248">
        <v>0</v>
      </c>
      <c r="T154" s="24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0" t="s">
        <v>337</v>
      </c>
      <c r="AT154" s="250" t="s">
        <v>160</v>
      </c>
      <c r="AU154" s="250" t="s">
        <v>21</v>
      </c>
      <c r="AY154" s="14" t="s">
        <v>159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337</v>
      </c>
      <c r="BM154" s="250" t="s">
        <v>592</v>
      </c>
    </row>
    <row r="155" s="2" customFormat="1" ht="21.75" customHeight="1">
      <c r="A155" s="37"/>
      <c r="B155" s="38"/>
      <c r="C155" s="251" t="s">
        <v>241</v>
      </c>
      <c r="D155" s="251" t="s">
        <v>187</v>
      </c>
      <c r="E155" s="252" t="s">
        <v>593</v>
      </c>
      <c r="F155" s="253" t="s">
        <v>594</v>
      </c>
      <c r="G155" s="254" t="s">
        <v>168</v>
      </c>
      <c r="H155" s="255">
        <v>30</v>
      </c>
      <c r="I155" s="256"/>
      <c r="J155" s="257">
        <f>ROUND(I155*H155,2)</f>
        <v>0</v>
      </c>
      <c r="K155" s="253" t="s">
        <v>369</v>
      </c>
      <c r="L155" s="258"/>
      <c r="M155" s="259" t="s">
        <v>1</v>
      </c>
      <c r="N155" s="260" t="s">
        <v>51</v>
      </c>
      <c r="O155" s="90"/>
      <c r="P155" s="248">
        <f>O155*H155</f>
        <v>0</v>
      </c>
      <c r="Q155" s="248">
        <v>0</v>
      </c>
      <c r="R155" s="248">
        <f>Q155*H155</f>
        <v>0</v>
      </c>
      <c r="S155" s="248">
        <v>0</v>
      </c>
      <c r="T155" s="24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0" t="s">
        <v>199</v>
      </c>
      <c r="AT155" s="250" t="s">
        <v>187</v>
      </c>
      <c r="AU155" s="250" t="s">
        <v>21</v>
      </c>
      <c r="AY155" s="14" t="s">
        <v>159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199</v>
      </c>
      <c r="BM155" s="250" t="s">
        <v>595</v>
      </c>
    </row>
    <row r="156" s="2" customFormat="1">
      <c r="A156" s="37"/>
      <c r="B156" s="38"/>
      <c r="C156" s="239" t="s">
        <v>244</v>
      </c>
      <c r="D156" s="239" t="s">
        <v>160</v>
      </c>
      <c r="E156" s="240" t="s">
        <v>349</v>
      </c>
      <c r="F156" s="241" t="s">
        <v>350</v>
      </c>
      <c r="G156" s="242" t="s">
        <v>168</v>
      </c>
      <c r="H156" s="243">
        <v>385</v>
      </c>
      <c r="I156" s="244"/>
      <c r="J156" s="245">
        <f>ROUND(I156*H156,2)</f>
        <v>0</v>
      </c>
      <c r="K156" s="241" t="s">
        <v>325</v>
      </c>
      <c r="L156" s="40"/>
      <c r="M156" s="246" t="s">
        <v>1</v>
      </c>
      <c r="N156" s="247" t="s">
        <v>51</v>
      </c>
      <c r="O156" s="90"/>
      <c r="P156" s="248">
        <f>O156*H156</f>
        <v>0</v>
      </c>
      <c r="Q156" s="248">
        <v>0</v>
      </c>
      <c r="R156" s="248">
        <f>Q156*H156</f>
        <v>0</v>
      </c>
      <c r="S156" s="248">
        <v>0</v>
      </c>
      <c r="T156" s="24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0" t="s">
        <v>337</v>
      </c>
      <c r="AT156" s="250" t="s">
        <v>160</v>
      </c>
      <c r="AU156" s="250" t="s">
        <v>21</v>
      </c>
      <c r="AY156" s="14" t="s">
        <v>159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337</v>
      </c>
      <c r="BM156" s="250" t="s">
        <v>351</v>
      </c>
    </row>
    <row r="157" s="2" customFormat="1">
      <c r="A157" s="37"/>
      <c r="B157" s="38"/>
      <c r="C157" s="251" t="s">
        <v>248</v>
      </c>
      <c r="D157" s="251" t="s">
        <v>187</v>
      </c>
      <c r="E157" s="252" t="s">
        <v>352</v>
      </c>
      <c r="F157" s="253" t="s">
        <v>353</v>
      </c>
      <c r="G157" s="254" t="s">
        <v>168</v>
      </c>
      <c r="H157" s="255">
        <v>385</v>
      </c>
      <c r="I157" s="256"/>
      <c r="J157" s="257">
        <f>ROUND(I157*H157,2)</f>
        <v>0</v>
      </c>
      <c r="K157" s="253" t="s">
        <v>325</v>
      </c>
      <c r="L157" s="258"/>
      <c r="M157" s="259" t="s">
        <v>1</v>
      </c>
      <c r="N157" s="260" t="s">
        <v>51</v>
      </c>
      <c r="O157" s="90"/>
      <c r="P157" s="248">
        <f>O157*H157</f>
        <v>0</v>
      </c>
      <c r="Q157" s="248">
        <v>0</v>
      </c>
      <c r="R157" s="248">
        <f>Q157*H157</f>
        <v>0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199</v>
      </c>
      <c r="AT157" s="250" t="s">
        <v>187</v>
      </c>
      <c r="AU157" s="250" t="s">
        <v>21</v>
      </c>
      <c r="AY157" s="14" t="s">
        <v>159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199</v>
      </c>
      <c r="BM157" s="250" t="s">
        <v>354</v>
      </c>
    </row>
    <row r="158" s="2" customFormat="1">
      <c r="A158" s="37"/>
      <c r="B158" s="38"/>
      <c r="C158" s="239" t="s">
        <v>252</v>
      </c>
      <c r="D158" s="239" t="s">
        <v>160</v>
      </c>
      <c r="E158" s="240" t="s">
        <v>355</v>
      </c>
      <c r="F158" s="241" t="s">
        <v>356</v>
      </c>
      <c r="G158" s="242" t="s">
        <v>228</v>
      </c>
      <c r="H158" s="243">
        <v>2</v>
      </c>
      <c r="I158" s="244"/>
      <c r="J158" s="245">
        <f>ROUND(I158*H158,2)</f>
        <v>0</v>
      </c>
      <c r="K158" s="241" t="s">
        <v>325</v>
      </c>
      <c r="L158" s="40"/>
      <c r="M158" s="246" t="s">
        <v>1</v>
      </c>
      <c r="N158" s="247" t="s">
        <v>51</v>
      </c>
      <c r="O158" s="90"/>
      <c r="P158" s="248">
        <f>O158*H158</f>
        <v>0</v>
      </c>
      <c r="Q158" s="248">
        <v>0</v>
      </c>
      <c r="R158" s="248">
        <f>Q158*H158</f>
        <v>0</v>
      </c>
      <c r="S158" s="248">
        <v>0</v>
      </c>
      <c r="T158" s="24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337</v>
      </c>
      <c r="AT158" s="250" t="s">
        <v>160</v>
      </c>
      <c r="AU158" s="250" t="s">
        <v>21</v>
      </c>
      <c r="AY158" s="14" t="s">
        <v>159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337</v>
      </c>
      <c r="BM158" s="250" t="s">
        <v>357</v>
      </c>
    </row>
    <row r="159" s="2" customFormat="1">
      <c r="A159" s="37"/>
      <c r="B159" s="38"/>
      <c r="C159" s="251" t="s">
        <v>256</v>
      </c>
      <c r="D159" s="251" t="s">
        <v>187</v>
      </c>
      <c r="E159" s="252" t="s">
        <v>358</v>
      </c>
      <c r="F159" s="253" t="s">
        <v>359</v>
      </c>
      <c r="G159" s="254" t="s">
        <v>228</v>
      </c>
      <c r="H159" s="255">
        <v>2</v>
      </c>
      <c r="I159" s="256"/>
      <c r="J159" s="257">
        <f>ROUND(I159*H159,2)</f>
        <v>0</v>
      </c>
      <c r="K159" s="253" t="s">
        <v>325</v>
      </c>
      <c r="L159" s="258"/>
      <c r="M159" s="259" t="s">
        <v>1</v>
      </c>
      <c r="N159" s="260" t="s">
        <v>51</v>
      </c>
      <c r="O159" s="90"/>
      <c r="P159" s="248">
        <f>O159*H159</f>
        <v>0</v>
      </c>
      <c r="Q159" s="248">
        <v>0</v>
      </c>
      <c r="R159" s="248">
        <f>Q159*H159</f>
        <v>0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199</v>
      </c>
      <c r="AT159" s="250" t="s">
        <v>187</v>
      </c>
      <c r="AU159" s="250" t="s">
        <v>21</v>
      </c>
      <c r="AY159" s="14" t="s">
        <v>159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199</v>
      </c>
      <c r="BM159" s="250" t="s">
        <v>360</v>
      </c>
    </row>
    <row r="160" s="2" customFormat="1">
      <c r="A160" s="37"/>
      <c r="B160" s="38"/>
      <c r="C160" s="239" t="s">
        <v>260</v>
      </c>
      <c r="D160" s="239" t="s">
        <v>160</v>
      </c>
      <c r="E160" s="240" t="s">
        <v>361</v>
      </c>
      <c r="F160" s="241" t="s">
        <v>362</v>
      </c>
      <c r="G160" s="242" t="s">
        <v>228</v>
      </c>
      <c r="H160" s="243">
        <v>2</v>
      </c>
      <c r="I160" s="244"/>
      <c r="J160" s="245">
        <f>ROUND(I160*H160,2)</f>
        <v>0</v>
      </c>
      <c r="K160" s="241" t="s">
        <v>325</v>
      </c>
      <c r="L160" s="40"/>
      <c r="M160" s="246" t="s">
        <v>1</v>
      </c>
      <c r="N160" s="247" t="s">
        <v>51</v>
      </c>
      <c r="O160" s="90"/>
      <c r="P160" s="248">
        <f>O160*H160</f>
        <v>0</v>
      </c>
      <c r="Q160" s="248">
        <v>0</v>
      </c>
      <c r="R160" s="248">
        <f>Q160*H160</f>
        <v>0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337</v>
      </c>
      <c r="AT160" s="250" t="s">
        <v>160</v>
      </c>
      <c r="AU160" s="250" t="s">
        <v>21</v>
      </c>
      <c r="AY160" s="14" t="s">
        <v>159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337</v>
      </c>
      <c r="BM160" s="250" t="s">
        <v>363</v>
      </c>
    </row>
    <row r="161" s="2" customFormat="1" ht="21.75" customHeight="1">
      <c r="A161" s="37"/>
      <c r="B161" s="38"/>
      <c r="C161" s="239" t="s">
        <v>264</v>
      </c>
      <c r="D161" s="239" t="s">
        <v>160</v>
      </c>
      <c r="E161" s="240" t="s">
        <v>364</v>
      </c>
      <c r="F161" s="241" t="s">
        <v>365</v>
      </c>
      <c r="G161" s="242" t="s">
        <v>172</v>
      </c>
      <c r="H161" s="243">
        <v>0.45000000000000001</v>
      </c>
      <c r="I161" s="244"/>
      <c r="J161" s="245">
        <f>ROUND(I161*H161,2)</f>
        <v>0</v>
      </c>
      <c r="K161" s="241" t="s">
        <v>325</v>
      </c>
      <c r="L161" s="40"/>
      <c r="M161" s="246" t="s">
        <v>1</v>
      </c>
      <c r="N161" s="247" t="s">
        <v>51</v>
      </c>
      <c r="O161" s="90"/>
      <c r="P161" s="248">
        <f>O161*H161</f>
        <v>0</v>
      </c>
      <c r="Q161" s="248">
        <v>0</v>
      </c>
      <c r="R161" s="248">
        <f>Q161*H161</f>
        <v>0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337</v>
      </c>
      <c r="AT161" s="250" t="s">
        <v>160</v>
      </c>
      <c r="AU161" s="250" t="s">
        <v>21</v>
      </c>
      <c r="AY161" s="14" t="s">
        <v>159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337</v>
      </c>
      <c r="BM161" s="250" t="s">
        <v>366</v>
      </c>
    </row>
    <row r="162" s="2" customFormat="1">
      <c r="A162" s="37"/>
      <c r="B162" s="38"/>
      <c r="C162" s="239" t="s">
        <v>269</v>
      </c>
      <c r="D162" s="239" t="s">
        <v>160</v>
      </c>
      <c r="E162" s="240" t="s">
        <v>367</v>
      </c>
      <c r="F162" s="241" t="s">
        <v>368</v>
      </c>
      <c r="G162" s="242" t="s">
        <v>168</v>
      </c>
      <c r="H162" s="243">
        <v>14</v>
      </c>
      <c r="I162" s="244"/>
      <c r="J162" s="245">
        <f>ROUND(I162*H162,2)</f>
        <v>0</v>
      </c>
      <c r="K162" s="241" t="s">
        <v>369</v>
      </c>
      <c r="L162" s="40"/>
      <c r="M162" s="246" t="s">
        <v>1</v>
      </c>
      <c r="N162" s="247" t="s">
        <v>51</v>
      </c>
      <c r="O162" s="90"/>
      <c r="P162" s="248">
        <f>O162*H162</f>
        <v>0</v>
      </c>
      <c r="Q162" s="248">
        <v>0</v>
      </c>
      <c r="R162" s="248">
        <f>Q162*H162</f>
        <v>0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337</v>
      </c>
      <c r="AT162" s="250" t="s">
        <v>160</v>
      </c>
      <c r="AU162" s="250" t="s">
        <v>21</v>
      </c>
      <c r="AY162" s="14" t="s">
        <v>159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337</v>
      </c>
      <c r="BM162" s="250" t="s">
        <v>370</v>
      </c>
    </row>
    <row r="163" s="2" customFormat="1">
      <c r="A163" s="37"/>
      <c r="B163" s="38"/>
      <c r="C163" s="239" t="s">
        <v>273</v>
      </c>
      <c r="D163" s="239" t="s">
        <v>160</v>
      </c>
      <c r="E163" s="240" t="s">
        <v>371</v>
      </c>
      <c r="F163" s="241" t="s">
        <v>372</v>
      </c>
      <c r="G163" s="242" t="s">
        <v>168</v>
      </c>
      <c r="H163" s="243">
        <v>14</v>
      </c>
      <c r="I163" s="244"/>
      <c r="J163" s="245">
        <f>ROUND(I163*H163,2)</f>
        <v>0</v>
      </c>
      <c r="K163" s="241" t="s">
        <v>369</v>
      </c>
      <c r="L163" s="40"/>
      <c r="M163" s="246" t="s">
        <v>1</v>
      </c>
      <c r="N163" s="247" t="s">
        <v>51</v>
      </c>
      <c r="O163" s="90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337</v>
      </c>
      <c r="AT163" s="250" t="s">
        <v>160</v>
      </c>
      <c r="AU163" s="250" t="s">
        <v>21</v>
      </c>
      <c r="AY163" s="14" t="s">
        <v>159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337</v>
      </c>
      <c r="BM163" s="250" t="s">
        <v>373</v>
      </c>
    </row>
    <row r="164" s="2" customFormat="1" ht="16.5" customHeight="1">
      <c r="A164" s="37"/>
      <c r="B164" s="38"/>
      <c r="C164" s="239" t="s">
        <v>284</v>
      </c>
      <c r="D164" s="239" t="s">
        <v>160</v>
      </c>
      <c r="E164" s="240" t="s">
        <v>374</v>
      </c>
      <c r="F164" s="241" t="s">
        <v>375</v>
      </c>
      <c r="G164" s="242" t="s">
        <v>168</v>
      </c>
      <c r="H164" s="243">
        <v>1120</v>
      </c>
      <c r="I164" s="244"/>
      <c r="J164" s="245">
        <f>ROUND(I164*H164,2)</f>
        <v>0</v>
      </c>
      <c r="K164" s="241" t="s">
        <v>325</v>
      </c>
      <c r="L164" s="40"/>
      <c r="M164" s="246" t="s">
        <v>1</v>
      </c>
      <c r="N164" s="247" t="s">
        <v>51</v>
      </c>
      <c r="O164" s="90"/>
      <c r="P164" s="248">
        <f>O164*H164</f>
        <v>0</v>
      </c>
      <c r="Q164" s="248">
        <v>0</v>
      </c>
      <c r="R164" s="248">
        <f>Q164*H164</f>
        <v>0</v>
      </c>
      <c r="S164" s="248">
        <v>0</v>
      </c>
      <c r="T164" s="24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0" t="s">
        <v>337</v>
      </c>
      <c r="AT164" s="250" t="s">
        <v>160</v>
      </c>
      <c r="AU164" s="250" t="s">
        <v>21</v>
      </c>
      <c r="AY164" s="14" t="s">
        <v>159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337</v>
      </c>
      <c r="BM164" s="250" t="s">
        <v>376</v>
      </c>
    </row>
    <row r="165" s="2" customFormat="1" ht="33" customHeight="1">
      <c r="A165" s="37"/>
      <c r="B165" s="38"/>
      <c r="C165" s="251" t="s">
        <v>288</v>
      </c>
      <c r="D165" s="251" t="s">
        <v>187</v>
      </c>
      <c r="E165" s="252" t="s">
        <v>377</v>
      </c>
      <c r="F165" s="253" t="s">
        <v>378</v>
      </c>
      <c r="G165" s="254" t="s">
        <v>168</v>
      </c>
      <c r="H165" s="255">
        <v>1120</v>
      </c>
      <c r="I165" s="256"/>
      <c r="J165" s="257">
        <f>ROUND(I165*H165,2)</f>
        <v>0</v>
      </c>
      <c r="K165" s="253" t="s">
        <v>325</v>
      </c>
      <c r="L165" s="258"/>
      <c r="M165" s="259" t="s">
        <v>1</v>
      </c>
      <c r="N165" s="260" t="s">
        <v>51</v>
      </c>
      <c r="O165" s="90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0" t="s">
        <v>199</v>
      </c>
      <c r="AT165" s="250" t="s">
        <v>187</v>
      </c>
      <c r="AU165" s="250" t="s">
        <v>21</v>
      </c>
      <c r="AY165" s="14" t="s">
        <v>159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21</v>
      </c>
      <c r="BK165" s="142">
        <f>ROUND(I165*H165,2)</f>
        <v>0</v>
      </c>
      <c r="BL165" s="14" t="s">
        <v>199</v>
      </c>
      <c r="BM165" s="250" t="s">
        <v>379</v>
      </c>
    </row>
    <row r="166" s="2" customFormat="1" ht="21.75" customHeight="1">
      <c r="A166" s="37"/>
      <c r="B166" s="38"/>
      <c r="C166" s="239" t="s">
        <v>292</v>
      </c>
      <c r="D166" s="239" t="s">
        <v>160</v>
      </c>
      <c r="E166" s="240" t="s">
        <v>380</v>
      </c>
      <c r="F166" s="241" t="s">
        <v>381</v>
      </c>
      <c r="G166" s="242" t="s">
        <v>228</v>
      </c>
      <c r="H166" s="243">
        <v>2</v>
      </c>
      <c r="I166" s="244"/>
      <c r="J166" s="245">
        <f>ROUND(I166*H166,2)</f>
        <v>0</v>
      </c>
      <c r="K166" s="241" t="s">
        <v>325</v>
      </c>
      <c r="L166" s="40"/>
      <c r="M166" s="246" t="s">
        <v>1</v>
      </c>
      <c r="N166" s="247" t="s">
        <v>51</v>
      </c>
      <c r="O166" s="90"/>
      <c r="P166" s="248">
        <f>O166*H166</f>
        <v>0</v>
      </c>
      <c r="Q166" s="248">
        <v>0</v>
      </c>
      <c r="R166" s="248">
        <f>Q166*H166</f>
        <v>0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337</v>
      </c>
      <c r="AT166" s="250" t="s">
        <v>160</v>
      </c>
      <c r="AU166" s="250" t="s">
        <v>21</v>
      </c>
      <c r="AY166" s="14" t="s">
        <v>159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337</v>
      </c>
      <c r="BM166" s="250" t="s">
        <v>382</v>
      </c>
    </row>
    <row r="167" s="2" customFormat="1">
      <c r="A167" s="37"/>
      <c r="B167" s="38"/>
      <c r="C167" s="251" t="s">
        <v>296</v>
      </c>
      <c r="D167" s="251" t="s">
        <v>187</v>
      </c>
      <c r="E167" s="252" t="s">
        <v>383</v>
      </c>
      <c r="F167" s="253" t="s">
        <v>384</v>
      </c>
      <c r="G167" s="254" t="s">
        <v>228</v>
      </c>
      <c r="H167" s="255">
        <v>2</v>
      </c>
      <c r="I167" s="256"/>
      <c r="J167" s="257">
        <f>ROUND(I167*H167,2)</f>
        <v>0</v>
      </c>
      <c r="K167" s="253" t="s">
        <v>325</v>
      </c>
      <c r="L167" s="258"/>
      <c r="M167" s="259" t="s">
        <v>1</v>
      </c>
      <c r="N167" s="260" t="s">
        <v>51</v>
      </c>
      <c r="O167" s="90"/>
      <c r="P167" s="248">
        <f>O167*H167</f>
        <v>0</v>
      </c>
      <c r="Q167" s="248">
        <v>0</v>
      </c>
      <c r="R167" s="248">
        <f>Q167*H167</f>
        <v>0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199</v>
      </c>
      <c r="AT167" s="250" t="s">
        <v>187</v>
      </c>
      <c r="AU167" s="250" t="s">
        <v>21</v>
      </c>
      <c r="AY167" s="14" t="s">
        <v>159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199</v>
      </c>
      <c r="BM167" s="250" t="s">
        <v>385</v>
      </c>
    </row>
    <row r="168" s="2" customFormat="1" ht="21.75" customHeight="1">
      <c r="A168" s="37"/>
      <c r="B168" s="38"/>
      <c r="C168" s="239" t="s">
        <v>300</v>
      </c>
      <c r="D168" s="239" t="s">
        <v>160</v>
      </c>
      <c r="E168" s="240" t="s">
        <v>386</v>
      </c>
      <c r="F168" s="241" t="s">
        <v>387</v>
      </c>
      <c r="G168" s="242" t="s">
        <v>228</v>
      </c>
      <c r="H168" s="243">
        <v>2</v>
      </c>
      <c r="I168" s="244"/>
      <c r="J168" s="245">
        <f>ROUND(I168*H168,2)</f>
        <v>0</v>
      </c>
      <c r="K168" s="241" t="s">
        <v>325</v>
      </c>
      <c r="L168" s="40"/>
      <c r="M168" s="246" t="s">
        <v>1</v>
      </c>
      <c r="N168" s="247" t="s">
        <v>51</v>
      </c>
      <c r="O168" s="90"/>
      <c r="P168" s="248">
        <f>O168*H168</f>
        <v>0</v>
      </c>
      <c r="Q168" s="248">
        <v>0</v>
      </c>
      <c r="R168" s="248">
        <f>Q168*H168</f>
        <v>0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337</v>
      </c>
      <c r="AT168" s="250" t="s">
        <v>160</v>
      </c>
      <c r="AU168" s="250" t="s">
        <v>21</v>
      </c>
      <c r="AY168" s="14" t="s">
        <v>159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337</v>
      </c>
      <c r="BM168" s="250" t="s">
        <v>388</v>
      </c>
    </row>
    <row r="169" s="2" customFormat="1" ht="44.25" customHeight="1">
      <c r="A169" s="37"/>
      <c r="B169" s="38"/>
      <c r="C169" s="251" t="s">
        <v>302</v>
      </c>
      <c r="D169" s="251" t="s">
        <v>187</v>
      </c>
      <c r="E169" s="252" t="s">
        <v>389</v>
      </c>
      <c r="F169" s="253" t="s">
        <v>390</v>
      </c>
      <c r="G169" s="254" t="s">
        <v>228</v>
      </c>
      <c r="H169" s="255">
        <v>2</v>
      </c>
      <c r="I169" s="256"/>
      <c r="J169" s="257">
        <f>ROUND(I169*H169,2)</f>
        <v>0</v>
      </c>
      <c r="K169" s="253" t="s">
        <v>325</v>
      </c>
      <c r="L169" s="258"/>
      <c r="M169" s="259" t="s">
        <v>1</v>
      </c>
      <c r="N169" s="260" t="s">
        <v>51</v>
      </c>
      <c r="O169" s="90"/>
      <c r="P169" s="248">
        <f>O169*H169</f>
        <v>0</v>
      </c>
      <c r="Q169" s="248">
        <v>0</v>
      </c>
      <c r="R169" s="248">
        <f>Q169*H169</f>
        <v>0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199</v>
      </c>
      <c r="AT169" s="250" t="s">
        <v>187</v>
      </c>
      <c r="AU169" s="250" t="s">
        <v>21</v>
      </c>
      <c r="AY169" s="14" t="s">
        <v>159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199</v>
      </c>
      <c r="BM169" s="250" t="s">
        <v>391</v>
      </c>
    </row>
    <row r="170" s="2" customFormat="1">
      <c r="A170" s="37"/>
      <c r="B170" s="38"/>
      <c r="C170" s="239" t="s">
        <v>304</v>
      </c>
      <c r="D170" s="239" t="s">
        <v>160</v>
      </c>
      <c r="E170" s="240" t="s">
        <v>392</v>
      </c>
      <c r="F170" s="241" t="s">
        <v>393</v>
      </c>
      <c r="G170" s="242" t="s">
        <v>168</v>
      </c>
      <c r="H170" s="243">
        <v>20</v>
      </c>
      <c r="I170" s="244"/>
      <c r="J170" s="245">
        <f>ROUND(I170*H170,2)</f>
        <v>0</v>
      </c>
      <c r="K170" s="241" t="s">
        <v>325</v>
      </c>
      <c r="L170" s="40"/>
      <c r="M170" s="246" t="s">
        <v>1</v>
      </c>
      <c r="N170" s="247" t="s">
        <v>51</v>
      </c>
      <c r="O170" s="90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337</v>
      </c>
      <c r="AT170" s="250" t="s">
        <v>160</v>
      </c>
      <c r="AU170" s="250" t="s">
        <v>21</v>
      </c>
      <c r="AY170" s="14" t="s">
        <v>159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21</v>
      </c>
      <c r="BK170" s="142">
        <f>ROUND(I170*H170,2)</f>
        <v>0</v>
      </c>
      <c r="BL170" s="14" t="s">
        <v>337</v>
      </c>
      <c r="BM170" s="250" t="s">
        <v>394</v>
      </c>
    </row>
    <row r="171" s="2" customFormat="1">
      <c r="A171" s="37"/>
      <c r="B171" s="38"/>
      <c r="C171" s="239" t="s">
        <v>206</v>
      </c>
      <c r="D171" s="239" t="s">
        <v>160</v>
      </c>
      <c r="E171" s="240" t="s">
        <v>395</v>
      </c>
      <c r="F171" s="241" t="s">
        <v>396</v>
      </c>
      <c r="G171" s="242" t="s">
        <v>168</v>
      </c>
      <c r="H171" s="243">
        <v>10</v>
      </c>
      <c r="I171" s="244"/>
      <c r="J171" s="245">
        <f>ROUND(I171*H171,2)</f>
        <v>0</v>
      </c>
      <c r="K171" s="241" t="s">
        <v>325</v>
      </c>
      <c r="L171" s="40"/>
      <c r="M171" s="246" t="s">
        <v>1</v>
      </c>
      <c r="N171" s="247" t="s">
        <v>51</v>
      </c>
      <c r="O171" s="90"/>
      <c r="P171" s="248">
        <f>O171*H171</f>
        <v>0</v>
      </c>
      <c r="Q171" s="248">
        <v>0</v>
      </c>
      <c r="R171" s="248">
        <f>Q171*H171</f>
        <v>0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337</v>
      </c>
      <c r="AT171" s="250" t="s">
        <v>160</v>
      </c>
      <c r="AU171" s="250" t="s">
        <v>21</v>
      </c>
      <c r="AY171" s="14" t="s">
        <v>159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21</v>
      </c>
      <c r="BK171" s="142">
        <f>ROUND(I171*H171,2)</f>
        <v>0</v>
      </c>
      <c r="BL171" s="14" t="s">
        <v>337</v>
      </c>
      <c r="BM171" s="250" t="s">
        <v>397</v>
      </c>
    </row>
    <row r="172" s="2" customFormat="1">
      <c r="A172" s="37"/>
      <c r="B172" s="38"/>
      <c r="C172" s="239" t="s">
        <v>312</v>
      </c>
      <c r="D172" s="239" t="s">
        <v>160</v>
      </c>
      <c r="E172" s="240" t="s">
        <v>398</v>
      </c>
      <c r="F172" s="241" t="s">
        <v>399</v>
      </c>
      <c r="G172" s="242" t="s">
        <v>228</v>
      </c>
      <c r="H172" s="243">
        <v>50</v>
      </c>
      <c r="I172" s="244"/>
      <c r="J172" s="245">
        <f>ROUND(I172*H172,2)</f>
        <v>0</v>
      </c>
      <c r="K172" s="241" t="s">
        <v>325</v>
      </c>
      <c r="L172" s="40"/>
      <c r="M172" s="246" t="s">
        <v>1</v>
      </c>
      <c r="N172" s="247" t="s">
        <v>51</v>
      </c>
      <c r="O172" s="90"/>
      <c r="P172" s="248">
        <f>O172*H172</f>
        <v>0</v>
      </c>
      <c r="Q172" s="248">
        <v>0</v>
      </c>
      <c r="R172" s="248">
        <f>Q172*H172</f>
        <v>0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337</v>
      </c>
      <c r="AT172" s="250" t="s">
        <v>160</v>
      </c>
      <c r="AU172" s="250" t="s">
        <v>21</v>
      </c>
      <c r="AY172" s="14" t="s">
        <v>159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337</v>
      </c>
      <c r="BM172" s="250" t="s">
        <v>400</v>
      </c>
    </row>
    <row r="173" s="2" customFormat="1">
      <c r="A173" s="37"/>
      <c r="B173" s="38"/>
      <c r="C173" s="239" t="s">
        <v>209</v>
      </c>
      <c r="D173" s="239" t="s">
        <v>160</v>
      </c>
      <c r="E173" s="240" t="s">
        <v>401</v>
      </c>
      <c r="F173" s="241" t="s">
        <v>402</v>
      </c>
      <c r="G173" s="242" t="s">
        <v>228</v>
      </c>
      <c r="H173" s="243">
        <v>100</v>
      </c>
      <c r="I173" s="244"/>
      <c r="J173" s="245">
        <f>ROUND(I173*H173,2)</f>
        <v>0</v>
      </c>
      <c r="K173" s="241" t="s">
        <v>325</v>
      </c>
      <c r="L173" s="40"/>
      <c r="M173" s="246" t="s">
        <v>1</v>
      </c>
      <c r="N173" s="247" t="s">
        <v>51</v>
      </c>
      <c r="O173" s="90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337</v>
      </c>
      <c r="AT173" s="250" t="s">
        <v>160</v>
      </c>
      <c r="AU173" s="250" t="s">
        <v>21</v>
      </c>
      <c r="AY173" s="14" t="s">
        <v>159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337</v>
      </c>
      <c r="BM173" s="250" t="s">
        <v>403</v>
      </c>
    </row>
    <row r="174" s="2" customFormat="1">
      <c r="A174" s="37"/>
      <c r="B174" s="38"/>
      <c r="C174" s="239" t="s">
        <v>444</v>
      </c>
      <c r="D174" s="239" t="s">
        <v>160</v>
      </c>
      <c r="E174" s="240" t="s">
        <v>404</v>
      </c>
      <c r="F174" s="241" t="s">
        <v>405</v>
      </c>
      <c r="G174" s="242" t="s">
        <v>228</v>
      </c>
      <c r="H174" s="243">
        <v>1</v>
      </c>
      <c r="I174" s="244"/>
      <c r="J174" s="245">
        <f>ROUND(I174*H174,2)</f>
        <v>0</v>
      </c>
      <c r="K174" s="241" t="s">
        <v>325</v>
      </c>
      <c r="L174" s="40"/>
      <c r="M174" s="246" t="s">
        <v>1</v>
      </c>
      <c r="N174" s="247" t="s">
        <v>51</v>
      </c>
      <c r="O174" s="90"/>
      <c r="P174" s="248">
        <f>O174*H174</f>
        <v>0</v>
      </c>
      <c r="Q174" s="248">
        <v>0</v>
      </c>
      <c r="R174" s="248">
        <f>Q174*H174</f>
        <v>0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337</v>
      </c>
      <c r="AT174" s="250" t="s">
        <v>160</v>
      </c>
      <c r="AU174" s="250" t="s">
        <v>21</v>
      </c>
      <c r="AY174" s="14" t="s">
        <v>159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4" t="s">
        <v>21</v>
      </c>
      <c r="BK174" s="142">
        <f>ROUND(I174*H174,2)</f>
        <v>0</v>
      </c>
      <c r="BL174" s="14" t="s">
        <v>337</v>
      </c>
      <c r="BM174" s="250" t="s">
        <v>406</v>
      </c>
    </row>
    <row r="175" s="2" customFormat="1" ht="33" customHeight="1">
      <c r="A175" s="37"/>
      <c r="B175" s="38"/>
      <c r="C175" s="239" t="s">
        <v>448</v>
      </c>
      <c r="D175" s="239" t="s">
        <v>160</v>
      </c>
      <c r="E175" s="240" t="s">
        <v>407</v>
      </c>
      <c r="F175" s="241" t="s">
        <v>408</v>
      </c>
      <c r="G175" s="242" t="s">
        <v>228</v>
      </c>
      <c r="H175" s="243">
        <v>7</v>
      </c>
      <c r="I175" s="244"/>
      <c r="J175" s="245">
        <f>ROUND(I175*H175,2)</f>
        <v>0</v>
      </c>
      <c r="K175" s="241" t="s">
        <v>325</v>
      </c>
      <c r="L175" s="40"/>
      <c r="M175" s="246" t="s">
        <v>1</v>
      </c>
      <c r="N175" s="247" t="s">
        <v>51</v>
      </c>
      <c r="O175" s="90"/>
      <c r="P175" s="248">
        <f>O175*H175</f>
        <v>0</v>
      </c>
      <c r="Q175" s="248">
        <v>0</v>
      </c>
      <c r="R175" s="248">
        <f>Q175*H175</f>
        <v>0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337</v>
      </c>
      <c r="AT175" s="250" t="s">
        <v>160</v>
      </c>
      <c r="AU175" s="250" t="s">
        <v>21</v>
      </c>
      <c r="AY175" s="14" t="s">
        <v>159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21</v>
      </c>
      <c r="BK175" s="142">
        <f>ROUND(I175*H175,2)</f>
        <v>0</v>
      </c>
      <c r="BL175" s="14" t="s">
        <v>337</v>
      </c>
      <c r="BM175" s="250" t="s">
        <v>409</v>
      </c>
    </row>
    <row r="176" s="2" customFormat="1" ht="55.5" customHeight="1">
      <c r="A176" s="37"/>
      <c r="B176" s="38"/>
      <c r="C176" s="239" t="s">
        <v>452</v>
      </c>
      <c r="D176" s="239" t="s">
        <v>160</v>
      </c>
      <c r="E176" s="240" t="s">
        <v>410</v>
      </c>
      <c r="F176" s="241" t="s">
        <v>411</v>
      </c>
      <c r="G176" s="242" t="s">
        <v>228</v>
      </c>
      <c r="H176" s="243">
        <v>1</v>
      </c>
      <c r="I176" s="244"/>
      <c r="J176" s="245">
        <f>ROUND(I176*H176,2)</f>
        <v>0</v>
      </c>
      <c r="K176" s="241" t="s">
        <v>325</v>
      </c>
      <c r="L176" s="40"/>
      <c r="M176" s="246" t="s">
        <v>1</v>
      </c>
      <c r="N176" s="247" t="s">
        <v>51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337</v>
      </c>
      <c r="AT176" s="250" t="s">
        <v>160</v>
      </c>
      <c r="AU176" s="250" t="s">
        <v>21</v>
      </c>
      <c r="AY176" s="14" t="s">
        <v>159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337</v>
      </c>
      <c r="BM176" s="250" t="s">
        <v>412</v>
      </c>
    </row>
    <row r="177" s="2" customFormat="1">
      <c r="A177" s="37"/>
      <c r="B177" s="38"/>
      <c r="C177" s="239" t="s">
        <v>456</v>
      </c>
      <c r="D177" s="239" t="s">
        <v>160</v>
      </c>
      <c r="E177" s="240" t="s">
        <v>413</v>
      </c>
      <c r="F177" s="241" t="s">
        <v>414</v>
      </c>
      <c r="G177" s="242" t="s">
        <v>228</v>
      </c>
      <c r="H177" s="243">
        <v>7</v>
      </c>
      <c r="I177" s="244"/>
      <c r="J177" s="245">
        <f>ROUND(I177*H177,2)</f>
        <v>0</v>
      </c>
      <c r="K177" s="241" t="s">
        <v>325</v>
      </c>
      <c r="L177" s="40"/>
      <c r="M177" s="246" t="s">
        <v>1</v>
      </c>
      <c r="N177" s="247" t="s">
        <v>51</v>
      </c>
      <c r="O177" s="90"/>
      <c r="P177" s="248">
        <f>O177*H177</f>
        <v>0</v>
      </c>
      <c r="Q177" s="248">
        <v>0</v>
      </c>
      <c r="R177" s="248">
        <f>Q177*H177</f>
        <v>0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337</v>
      </c>
      <c r="AT177" s="250" t="s">
        <v>160</v>
      </c>
      <c r="AU177" s="250" t="s">
        <v>21</v>
      </c>
      <c r="AY177" s="14" t="s">
        <v>159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4" t="s">
        <v>21</v>
      </c>
      <c r="BK177" s="142">
        <f>ROUND(I177*H177,2)</f>
        <v>0</v>
      </c>
      <c r="BL177" s="14" t="s">
        <v>337</v>
      </c>
      <c r="BM177" s="250" t="s">
        <v>415</v>
      </c>
    </row>
    <row r="178" s="2" customFormat="1">
      <c r="A178" s="37"/>
      <c r="B178" s="38"/>
      <c r="C178" s="239" t="s">
        <v>460</v>
      </c>
      <c r="D178" s="239" t="s">
        <v>160</v>
      </c>
      <c r="E178" s="240" t="s">
        <v>416</v>
      </c>
      <c r="F178" s="241" t="s">
        <v>417</v>
      </c>
      <c r="G178" s="242" t="s">
        <v>228</v>
      </c>
      <c r="H178" s="243">
        <v>1</v>
      </c>
      <c r="I178" s="244"/>
      <c r="J178" s="245">
        <f>ROUND(I178*H178,2)</f>
        <v>0</v>
      </c>
      <c r="K178" s="241" t="s">
        <v>325</v>
      </c>
      <c r="L178" s="40"/>
      <c r="M178" s="246" t="s">
        <v>1</v>
      </c>
      <c r="N178" s="247" t="s">
        <v>51</v>
      </c>
      <c r="O178" s="90"/>
      <c r="P178" s="248">
        <f>O178*H178</f>
        <v>0</v>
      </c>
      <c r="Q178" s="248">
        <v>0</v>
      </c>
      <c r="R178" s="248">
        <f>Q178*H178</f>
        <v>0</v>
      </c>
      <c r="S178" s="248">
        <v>0</v>
      </c>
      <c r="T178" s="24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0" t="s">
        <v>165</v>
      </c>
      <c r="AT178" s="250" t="s">
        <v>160</v>
      </c>
      <c r="AU178" s="250" t="s">
        <v>21</v>
      </c>
      <c r="AY178" s="14" t="s">
        <v>159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4" t="s">
        <v>21</v>
      </c>
      <c r="BK178" s="142">
        <f>ROUND(I178*H178,2)</f>
        <v>0</v>
      </c>
      <c r="BL178" s="14" t="s">
        <v>165</v>
      </c>
      <c r="BM178" s="250" t="s">
        <v>418</v>
      </c>
    </row>
    <row r="179" s="2" customFormat="1" ht="16.5" customHeight="1">
      <c r="A179" s="37"/>
      <c r="B179" s="38"/>
      <c r="C179" s="239" t="s">
        <v>468</v>
      </c>
      <c r="D179" s="239" t="s">
        <v>160</v>
      </c>
      <c r="E179" s="240" t="s">
        <v>419</v>
      </c>
      <c r="F179" s="241" t="s">
        <v>420</v>
      </c>
      <c r="G179" s="242" t="s">
        <v>421</v>
      </c>
      <c r="H179" s="243">
        <v>36</v>
      </c>
      <c r="I179" s="244"/>
      <c r="J179" s="245">
        <f>ROUND(I179*H179,2)</f>
        <v>0</v>
      </c>
      <c r="K179" s="241" t="s">
        <v>325</v>
      </c>
      <c r="L179" s="40"/>
      <c r="M179" s="246" t="s">
        <v>1</v>
      </c>
      <c r="N179" s="247" t="s">
        <v>51</v>
      </c>
      <c r="O179" s="90"/>
      <c r="P179" s="248">
        <f>O179*H179</f>
        <v>0</v>
      </c>
      <c r="Q179" s="248">
        <v>0</v>
      </c>
      <c r="R179" s="248">
        <f>Q179*H179</f>
        <v>0</v>
      </c>
      <c r="S179" s="248">
        <v>0</v>
      </c>
      <c r="T179" s="24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0" t="s">
        <v>337</v>
      </c>
      <c r="AT179" s="250" t="s">
        <v>160</v>
      </c>
      <c r="AU179" s="250" t="s">
        <v>21</v>
      </c>
      <c r="AY179" s="14" t="s">
        <v>159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4" t="s">
        <v>21</v>
      </c>
      <c r="BK179" s="142">
        <f>ROUND(I179*H179,2)</f>
        <v>0</v>
      </c>
      <c r="BL179" s="14" t="s">
        <v>337</v>
      </c>
      <c r="BM179" s="250" t="s">
        <v>422</v>
      </c>
    </row>
    <row r="180" s="2" customFormat="1">
      <c r="A180" s="37"/>
      <c r="B180" s="38"/>
      <c r="C180" s="239" t="s">
        <v>220</v>
      </c>
      <c r="D180" s="239" t="s">
        <v>160</v>
      </c>
      <c r="E180" s="240" t="s">
        <v>423</v>
      </c>
      <c r="F180" s="241" t="s">
        <v>424</v>
      </c>
      <c r="G180" s="242" t="s">
        <v>168</v>
      </c>
      <c r="H180" s="243">
        <v>1120</v>
      </c>
      <c r="I180" s="244"/>
      <c r="J180" s="245">
        <f>ROUND(I180*H180,2)</f>
        <v>0</v>
      </c>
      <c r="K180" s="241" t="s">
        <v>325</v>
      </c>
      <c r="L180" s="40"/>
      <c r="M180" s="246" t="s">
        <v>1</v>
      </c>
      <c r="N180" s="247" t="s">
        <v>51</v>
      </c>
      <c r="O180" s="90"/>
      <c r="P180" s="248">
        <f>O180*H180</f>
        <v>0</v>
      </c>
      <c r="Q180" s="248">
        <v>0</v>
      </c>
      <c r="R180" s="248">
        <f>Q180*H180</f>
        <v>0</v>
      </c>
      <c r="S180" s="248">
        <v>0</v>
      </c>
      <c r="T180" s="24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0" t="s">
        <v>347</v>
      </c>
      <c r="AT180" s="250" t="s">
        <v>160</v>
      </c>
      <c r="AU180" s="250" t="s">
        <v>21</v>
      </c>
      <c r="AY180" s="14" t="s">
        <v>159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4" t="s">
        <v>21</v>
      </c>
      <c r="BK180" s="142">
        <f>ROUND(I180*H180,2)</f>
        <v>0</v>
      </c>
      <c r="BL180" s="14" t="s">
        <v>347</v>
      </c>
      <c r="BM180" s="250" t="s">
        <v>596</v>
      </c>
    </row>
    <row r="181" s="2" customFormat="1">
      <c r="A181" s="37"/>
      <c r="B181" s="38"/>
      <c r="C181" s="251" t="s">
        <v>597</v>
      </c>
      <c r="D181" s="251" t="s">
        <v>187</v>
      </c>
      <c r="E181" s="252" t="s">
        <v>426</v>
      </c>
      <c r="F181" s="253" t="s">
        <v>427</v>
      </c>
      <c r="G181" s="254" t="s">
        <v>168</v>
      </c>
      <c r="H181" s="255">
        <v>1120</v>
      </c>
      <c r="I181" s="256"/>
      <c r="J181" s="257">
        <f>ROUND(I181*H181,2)</f>
        <v>0</v>
      </c>
      <c r="K181" s="253" t="s">
        <v>369</v>
      </c>
      <c r="L181" s="258"/>
      <c r="M181" s="259" t="s">
        <v>1</v>
      </c>
      <c r="N181" s="260" t="s">
        <v>51</v>
      </c>
      <c r="O181" s="90"/>
      <c r="P181" s="248">
        <f>O181*H181</f>
        <v>0</v>
      </c>
      <c r="Q181" s="248">
        <v>0</v>
      </c>
      <c r="R181" s="248">
        <f>Q181*H181</f>
        <v>0</v>
      </c>
      <c r="S181" s="248">
        <v>0</v>
      </c>
      <c r="T181" s="24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0" t="s">
        <v>347</v>
      </c>
      <c r="AT181" s="250" t="s">
        <v>187</v>
      </c>
      <c r="AU181" s="250" t="s">
        <v>21</v>
      </c>
      <c r="AY181" s="14" t="s">
        <v>159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4" t="s">
        <v>21</v>
      </c>
      <c r="BK181" s="142">
        <f>ROUND(I181*H181,2)</f>
        <v>0</v>
      </c>
      <c r="BL181" s="14" t="s">
        <v>347</v>
      </c>
      <c r="BM181" s="250" t="s">
        <v>598</v>
      </c>
    </row>
    <row r="182" s="2" customFormat="1">
      <c r="A182" s="37"/>
      <c r="B182" s="38"/>
      <c r="C182" s="239" t="s">
        <v>224</v>
      </c>
      <c r="D182" s="239" t="s">
        <v>160</v>
      </c>
      <c r="E182" s="240" t="s">
        <v>429</v>
      </c>
      <c r="F182" s="241" t="s">
        <v>430</v>
      </c>
      <c r="G182" s="242" t="s">
        <v>228</v>
      </c>
      <c r="H182" s="243">
        <v>8</v>
      </c>
      <c r="I182" s="244"/>
      <c r="J182" s="245">
        <f>ROUND(I182*H182,2)</f>
        <v>0</v>
      </c>
      <c r="K182" s="241" t="s">
        <v>325</v>
      </c>
      <c r="L182" s="40"/>
      <c r="M182" s="246" t="s">
        <v>1</v>
      </c>
      <c r="N182" s="247" t="s">
        <v>51</v>
      </c>
      <c r="O182" s="90"/>
      <c r="P182" s="248">
        <f>O182*H182</f>
        <v>0</v>
      </c>
      <c r="Q182" s="248">
        <v>0</v>
      </c>
      <c r="R182" s="248">
        <f>Q182*H182</f>
        <v>0</v>
      </c>
      <c r="S182" s="248">
        <v>0</v>
      </c>
      <c r="T182" s="24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0" t="s">
        <v>347</v>
      </c>
      <c r="AT182" s="250" t="s">
        <v>160</v>
      </c>
      <c r="AU182" s="250" t="s">
        <v>21</v>
      </c>
      <c r="AY182" s="14" t="s">
        <v>159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4" t="s">
        <v>21</v>
      </c>
      <c r="BK182" s="142">
        <f>ROUND(I182*H182,2)</f>
        <v>0</v>
      </c>
      <c r="BL182" s="14" t="s">
        <v>347</v>
      </c>
      <c r="BM182" s="250" t="s">
        <v>599</v>
      </c>
    </row>
    <row r="183" s="2" customFormat="1" ht="33" customHeight="1">
      <c r="A183" s="37"/>
      <c r="B183" s="38"/>
      <c r="C183" s="251" t="s">
        <v>600</v>
      </c>
      <c r="D183" s="251" t="s">
        <v>187</v>
      </c>
      <c r="E183" s="252" t="s">
        <v>432</v>
      </c>
      <c r="F183" s="253" t="s">
        <v>433</v>
      </c>
      <c r="G183" s="254" t="s">
        <v>228</v>
      </c>
      <c r="H183" s="255">
        <v>8</v>
      </c>
      <c r="I183" s="256"/>
      <c r="J183" s="257">
        <f>ROUND(I183*H183,2)</f>
        <v>0</v>
      </c>
      <c r="K183" s="253" t="s">
        <v>325</v>
      </c>
      <c r="L183" s="258"/>
      <c r="M183" s="259" t="s">
        <v>1</v>
      </c>
      <c r="N183" s="260" t="s">
        <v>51</v>
      </c>
      <c r="O183" s="90"/>
      <c r="P183" s="248">
        <f>O183*H183</f>
        <v>0</v>
      </c>
      <c r="Q183" s="248">
        <v>0</v>
      </c>
      <c r="R183" s="248">
        <f>Q183*H183</f>
        <v>0</v>
      </c>
      <c r="S183" s="248">
        <v>0</v>
      </c>
      <c r="T183" s="24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0" t="s">
        <v>347</v>
      </c>
      <c r="AT183" s="250" t="s">
        <v>187</v>
      </c>
      <c r="AU183" s="250" t="s">
        <v>21</v>
      </c>
      <c r="AY183" s="14" t="s">
        <v>159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4" t="s">
        <v>21</v>
      </c>
      <c r="BK183" s="142">
        <f>ROUND(I183*H183,2)</f>
        <v>0</v>
      </c>
      <c r="BL183" s="14" t="s">
        <v>347</v>
      </c>
      <c r="BM183" s="250" t="s">
        <v>601</v>
      </c>
    </row>
    <row r="184" s="2" customFormat="1" ht="16.5" customHeight="1">
      <c r="A184" s="37"/>
      <c r="B184" s="38"/>
      <c r="C184" s="239" t="s">
        <v>229</v>
      </c>
      <c r="D184" s="239" t="s">
        <v>160</v>
      </c>
      <c r="E184" s="240" t="s">
        <v>435</v>
      </c>
      <c r="F184" s="241" t="s">
        <v>436</v>
      </c>
      <c r="G184" s="242" t="s">
        <v>205</v>
      </c>
      <c r="H184" s="243">
        <v>2</v>
      </c>
      <c r="I184" s="244"/>
      <c r="J184" s="245">
        <f>ROUND(I184*H184,2)</f>
        <v>0</v>
      </c>
      <c r="K184" s="241" t="s">
        <v>325</v>
      </c>
      <c r="L184" s="40"/>
      <c r="M184" s="246" t="s">
        <v>1</v>
      </c>
      <c r="N184" s="247" t="s">
        <v>51</v>
      </c>
      <c r="O184" s="90"/>
      <c r="P184" s="248">
        <f>O184*H184</f>
        <v>0</v>
      </c>
      <c r="Q184" s="248">
        <v>0</v>
      </c>
      <c r="R184" s="248">
        <f>Q184*H184</f>
        <v>0</v>
      </c>
      <c r="S184" s="248">
        <v>0</v>
      </c>
      <c r="T184" s="24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0" t="s">
        <v>347</v>
      </c>
      <c r="AT184" s="250" t="s">
        <v>160</v>
      </c>
      <c r="AU184" s="250" t="s">
        <v>21</v>
      </c>
      <c r="AY184" s="14" t="s">
        <v>159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4" t="s">
        <v>21</v>
      </c>
      <c r="BK184" s="142">
        <f>ROUND(I184*H184,2)</f>
        <v>0</v>
      </c>
      <c r="BL184" s="14" t="s">
        <v>347</v>
      </c>
      <c r="BM184" s="250" t="s">
        <v>602</v>
      </c>
    </row>
    <row r="185" s="2" customFormat="1" ht="21.75" customHeight="1">
      <c r="A185" s="37"/>
      <c r="B185" s="38"/>
      <c r="C185" s="239" t="s">
        <v>603</v>
      </c>
      <c r="D185" s="239" t="s">
        <v>160</v>
      </c>
      <c r="E185" s="240" t="s">
        <v>438</v>
      </c>
      <c r="F185" s="241" t="s">
        <v>439</v>
      </c>
      <c r="G185" s="242" t="s">
        <v>228</v>
      </c>
      <c r="H185" s="243">
        <v>2</v>
      </c>
      <c r="I185" s="244"/>
      <c r="J185" s="245">
        <f>ROUND(I185*H185,2)</f>
        <v>0</v>
      </c>
      <c r="K185" s="241" t="s">
        <v>325</v>
      </c>
      <c r="L185" s="40"/>
      <c r="M185" s="246" t="s">
        <v>1</v>
      </c>
      <c r="N185" s="247" t="s">
        <v>51</v>
      </c>
      <c r="O185" s="90"/>
      <c r="P185" s="248">
        <f>O185*H185</f>
        <v>0</v>
      </c>
      <c r="Q185" s="248">
        <v>0</v>
      </c>
      <c r="R185" s="248">
        <f>Q185*H185</f>
        <v>0</v>
      </c>
      <c r="S185" s="248">
        <v>0</v>
      </c>
      <c r="T185" s="24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0" t="s">
        <v>347</v>
      </c>
      <c r="AT185" s="250" t="s">
        <v>160</v>
      </c>
      <c r="AU185" s="250" t="s">
        <v>21</v>
      </c>
      <c r="AY185" s="14" t="s">
        <v>159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4" t="s">
        <v>21</v>
      </c>
      <c r="BK185" s="142">
        <f>ROUND(I185*H185,2)</f>
        <v>0</v>
      </c>
      <c r="BL185" s="14" t="s">
        <v>347</v>
      </c>
      <c r="BM185" s="250" t="s">
        <v>604</v>
      </c>
    </row>
    <row r="186" s="2" customFormat="1">
      <c r="A186" s="37"/>
      <c r="B186" s="38"/>
      <c r="C186" s="251" t="s">
        <v>233</v>
      </c>
      <c r="D186" s="251" t="s">
        <v>187</v>
      </c>
      <c r="E186" s="252" t="s">
        <v>441</v>
      </c>
      <c r="F186" s="253" t="s">
        <v>442</v>
      </c>
      <c r="G186" s="254" t="s">
        <v>228</v>
      </c>
      <c r="H186" s="255">
        <v>1</v>
      </c>
      <c r="I186" s="256"/>
      <c r="J186" s="257">
        <f>ROUND(I186*H186,2)</f>
        <v>0</v>
      </c>
      <c r="K186" s="253" t="s">
        <v>325</v>
      </c>
      <c r="L186" s="258"/>
      <c r="M186" s="259" t="s">
        <v>1</v>
      </c>
      <c r="N186" s="260" t="s">
        <v>51</v>
      </c>
      <c r="O186" s="90"/>
      <c r="P186" s="248">
        <f>O186*H186</f>
        <v>0</v>
      </c>
      <c r="Q186" s="248">
        <v>0</v>
      </c>
      <c r="R186" s="248">
        <f>Q186*H186</f>
        <v>0</v>
      </c>
      <c r="S186" s="248">
        <v>0</v>
      </c>
      <c r="T186" s="24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0" t="s">
        <v>199</v>
      </c>
      <c r="AT186" s="250" t="s">
        <v>187</v>
      </c>
      <c r="AU186" s="250" t="s">
        <v>21</v>
      </c>
      <c r="AY186" s="14" t="s">
        <v>159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4" t="s">
        <v>21</v>
      </c>
      <c r="BK186" s="142">
        <f>ROUND(I186*H186,2)</f>
        <v>0</v>
      </c>
      <c r="BL186" s="14" t="s">
        <v>199</v>
      </c>
      <c r="BM186" s="250" t="s">
        <v>605</v>
      </c>
    </row>
    <row r="187" s="2" customFormat="1">
      <c r="A187" s="37"/>
      <c r="B187" s="38"/>
      <c r="C187" s="239" t="s">
        <v>606</v>
      </c>
      <c r="D187" s="239" t="s">
        <v>160</v>
      </c>
      <c r="E187" s="240" t="s">
        <v>445</v>
      </c>
      <c r="F187" s="241" t="s">
        <v>446</v>
      </c>
      <c r="G187" s="242" t="s">
        <v>228</v>
      </c>
      <c r="H187" s="243">
        <v>1</v>
      </c>
      <c r="I187" s="244"/>
      <c r="J187" s="245">
        <f>ROUND(I187*H187,2)</f>
        <v>0</v>
      </c>
      <c r="K187" s="241" t="s">
        <v>325</v>
      </c>
      <c r="L187" s="40"/>
      <c r="M187" s="246" t="s">
        <v>1</v>
      </c>
      <c r="N187" s="247" t="s">
        <v>51</v>
      </c>
      <c r="O187" s="90"/>
      <c r="P187" s="248">
        <f>O187*H187</f>
        <v>0</v>
      </c>
      <c r="Q187" s="248">
        <v>0</v>
      </c>
      <c r="R187" s="248">
        <f>Q187*H187</f>
        <v>0</v>
      </c>
      <c r="S187" s="248">
        <v>0</v>
      </c>
      <c r="T187" s="24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0" t="s">
        <v>195</v>
      </c>
      <c r="AT187" s="250" t="s">
        <v>160</v>
      </c>
      <c r="AU187" s="250" t="s">
        <v>21</v>
      </c>
      <c r="AY187" s="14" t="s">
        <v>159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4" t="s">
        <v>21</v>
      </c>
      <c r="BK187" s="142">
        <f>ROUND(I187*H187,2)</f>
        <v>0</v>
      </c>
      <c r="BL187" s="14" t="s">
        <v>195</v>
      </c>
      <c r="BM187" s="250" t="s">
        <v>607</v>
      </c>
    </row>
    <row r="188" s="2" customFormat="1" ht="21.75" customHeight="1">
      <c r="A188" s="37"/>
      <c r="B188" s="38"/>
      <c r="C188" s="239" t="s">
        <v>236</v>
      </c>
      <c r="D188" s="239" t="s">
        <v>160</v>
      </c>
      <c r="E188" s="240" t="s">
        <v>449</v>
      </c>
      <c r="F188" s="241" t="s">
        <v>450</v>
      </c>
      <c r="G188" s="242" t="s">
        <v>168</v>
      </c>
      <c r="H188" s="243">
        <v>1052</v>
      </c>
      <c r="I188" s="244"/>
      <c r="J188" s="245">
        <f>ROUND(I188*H188,2)</f>
        <v>0</v>
      </c>
      <c r="K188" s="241" t="s">
        <v>325</v>
      </c>
      <c r="L188" s="40"/>
      <c r="M188" s="246" t="s">
        <v>1</v>
      </c>
      <c r="N188" s="247" t="s">
        <v>51</v>
      </c>
      <c r="O188" s="90"/>
      <c r="P188" s="248">
        <f>O188*H188</f>
        <v>0</v>
      </c>
      <c r="Q188" s="248">
        <v>0</v>
      </c>
      <c r="R188" s="248">
        <f>Q188*H188</f>
        <v>0</v>
      </c>
      <c r="S188" s="248">
        <v>0</v>
      </c>
      <c r="T188" s="24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0" t="s">
        <v>337</v>
      </c>
      <c r="AT188" s="250" t="s">
        <v>160</v>
      </c>
      <c r="AU188" s="250" t="s">
        <v>21</v>
      </c>
      <c r="AY188" s="14" t="s">
        <v>159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4" t="s">
        <v>21</v>
      </c>
      <c r="BK188" s="142">
        <f>ROUND(I188*H188,2)</f>
        <v>0</v>
      </c>
      <c r="BL188" s="14" t="s">
        <v>337</v>
      </c>
      <c r="BM188" s="250" t="s">
        <v>451</v>
      </c>
    </row>
    <row r="189" s="2" customFormat="1">
      <c r="A189" s="37"/>
      <c r="B189" s="38"/>
      <c r="C189" s="251" t="s">
        <v>608</v>
      </c>
      <c r="D189" s="251" t="s">
        <v>187</v>
      </c>
      <c r="E189" s="252" t="s">
        <v>453</v>
      </c>
      <c r="F189" s="253" t="s">
        <v>454</v>
      </c>
      <c r="G189" s="254" t="s">
        <v>228</v>
      </c>
      <c r="H189" s="255">
        <v>664</v>
      </c>
      <c r="I189" s="256"/>
      <c r="J189" s="257">
        <f>ROUND(I189*H189,2)</f>
        <v>0</v>
      </c>
      <c r="K189" s="253" t="s">
        <v>325</v>
      </c>
      <c r="L189" s="258"/>
      <c r="M189" s="259" t="s">
        <v>1</v>
      </c>
      <c r="N189" s="260" t="s">
        <v>51</v>
      </c>
      <c r="O189" s="90"/>
      <c r="P189" s="248">
        <f>O189*H189</f>
        <v>0</v>
      </c>
      <c r="Q189" s="248">
        <v>0</v>
      </c>
      <c r="R189" s="248">
        <f>Q189*H189</f>
        <v>0</v>
      </c>
      <c r="S189" s="248">
        <v>0</v>
      </c>
      <c r="T189" s="24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0" t="s">
        <v>199</v>
      </c>
      <c r="AT189" s="250" t="s">
        <v>187</v>
      </c>
      <c r="AU189" s="250" t="s">
        <v>21</v>
      </c>
      <c r="AY189" s="14" t="s">
        <v>159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4" t="s">
        <v>21</v>
      </c>
      <c r="BK189" s="142">
        <f>ROUND(I189*H189,2)</f>
        <v>0</v>
      </c>
      <c r="BL189" s="14" t="s">
        <v>199</v>
      </c>
      <c r="BM189" s="250" t="s">
        <v>455</v>
      </c>
    </row>
    <row r="190" s="2" customFormat="1">
      <c r="A190" s="37"/>
      <c r="B190" s="38"/>
      <c r="C190" s="251" t="s">
        <v>240</v>
      </c>
      <c r="D190" s="251" t="s">
        <v>187</v>
      </c>
      <c r="E190" s="252" t="s">
        <v>457</v>
      </c>
      <c r="F190" s="253" t="s">
        <v>458</v>
      </c>
      <c r="G190" s="254" t="s">
        <v>228</v>
      </c>
      <c r="H190" s="255">
        <v>1328</v>
      </c>
      <c r="I190" s="256"/>
      <c r="J190" s="257">
        <f>ROUND(I190*H190,2)</f>
        <v>0</v>
      </c>
      <c r="K190" s="253" t="s">
        <v>325</v>
      </c>
      <c r="L190" s="258"/>
      <c r="M190" s="259" t="s">
        <v>1</v>
      </c>
      <c r="N190" s="260" t="s">
        <v>51</v>
      </c>
      <c r="O190" s="90"/>
      <c r="P190" s="248">
        <f>O190*H190</f>
        <v>0</v>
      </c>
      <c r="Q190" s="248">
        <v>0</v>
      </c>
      <c r="R190" s="248">
        <f>Q190*H190</f>
        <v>0</v>
      </c>
      <c r="S190" s="248">
        <v>0</v>
      </c>
      <c r="T190" s="24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0" t="s">
        <v>199</v>
      </c>
      <c r="AT190" s="250" t="s">
        <v>187</v>
      </c>
      <c r="AU190" s="250" t="s">
        <v>21</v>
      </c>
      <c r="AY190" s="14" t="s">
        <v>159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4" t="s">
        <v>21</v>
      </c>
      <c r="BK190" s="142">
        <f>ROUND(I190*H190,2)</f>
        <v>0</v>
      </c>
      <c r="BL190" s="14" t="s">
        <v>199</v>
      </c>
      <c r="BM190" s="250" t="s">
        <v>459</v>
      </c>
    </row>
    <row r="191" s="2" customFormat="1">
      <c r="A191" s="37"/>
      <c r="B191" s="38"/>
      <c r="C191" s="251" t="s">
        <v>609</v>
      </c>
      <c r="D191" s="251" t="s">
        <v>187</v>
      </c>
      <c r="E191" s="252" t="s">
        <v>461</v>
      </c>
      <c r="F191" s="253" t="s">
        <v>462</v>
      </c>
      <c r="G191" s="254" t="s">
        <v>228</v>
      </c>
      <c r="H191" s="255">
        <v>388</v>
      </c>
      <c r="I191" s="256"/>
      <c r="J191" s="257">
        <f>ROUND(I191*H191,2)</f>
        <v>0</v>
      </c>
      <c r="K191" s="253" t="s">
        <v>325</v>
      </c>
      <c r="L191" s="258"/>
      <c r="M191" s="259" t="s">
        <v>1</v>
      </c>
      <c r="N191" s="260" t="s">
        <v>51</v>
      </c>
      <c r="O191" s="90"/>
      <c r="P191" s="248">
        <f>O191*H191</f>
        <v>0</v>
      </c>
      <c r="Q191" s="248">
        <v>0</v>
      </c>
      <c r="R191" s="248">
        <f>Q191*H191</f>
        <v>0</v>
      </c>
      <c r="S191" s="248">
        <v>0</v>
      </c>
      <c r="T191" s="24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0" t="s">
        <v>199</v>
      </c>
      <c r="AT191" s="250" t="s">
        <v>187</v>
      </c>
      <c r="AU191" s="250" t="s">
        <v>21</v>
      </c>
      <c r="AY191" s="14" t="s">
        <v>159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4" t="s">
        <v>21</v>
      </c>
      <c r="BK191" s="142">
        <f>ROUND(I191*H191,2)</f>
        <v>0</v>
      </c>
      <c r="BL191" s="14" t="s">
        <v>199</v>
      </c>
      <c r="BM191" s="250" t="s">
        <v>610</v>
      </c>
    </row>
    <row r="192" s="2" customFormat="1">
      <c r="A192" s="37"/>
      <c r="B192" s="38"/>
      <c r="C192" s="251" t="s">
        <v>195</v>
      </c>
      <c r="D192" s="251" t="s">
        <v>187</v>
      </c>
      <c r="E192" s="252" t="s">
        <v>465</v>
      </c>
      <c r="F192" s="253" t="s">
        <v>466</v>
      </c>
      <c r="G192" s="254" t="s">
        <v>228</v>
      </c>
      <c r="H192" s="255">
        <v>776</v>
      </c>
      <c r="I192" s="256"/>
      <c r="J192" s="257">
        <f>ROUND(I192*H192,2)</f>
        <v>0</v>
      </c>
      <c r="K192" s="253" t="s">
        <v>325</v>
      </c>
      <c r="L192" s="258"/>
      <c r="M192" s="259" t="s">
        <v>1</v>
      </c>
      <c r="N192" s="260" t="s">
        <v>51</v>
      </c>
      <c r="O192" s="90"/>
      <c r="P192" s="248">
        <f>O192*H192</f>
        <v>0</v>
      </c>
      <c r="Q192" s="248">
        <v>0</v>
      </c>
      <c r="R192" s="248">
        <f>Q192*H192</f>
        <v>0</v>
      </c>
      <c r="S192" s="248">
        <v>0</v>
      </c>
      <c r="T192" s="24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0" t="s">
        <v>199</v>
      </c>
      <c r="AT192" s="250" t="s">
        <v>187</v>
      </c>
      <c r="AU192" s="250" t="s">
        <v>21</v>
      </c>
      <c r="AY192" s="14" t="s">
        <v>159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4" t="s">
        <v>21</v>
      </c>
      <c r="BK192" s="142">
        <f>ROUND(I192*H192,2)</f>
        <v>0</v>
      </c>
      <c r="BL192" s="14" t="s">
        <v>199</v>
      </c>
      <c r="BM192" s="250" t="s">
        <v>611</v>
      </c>
    </row>
    <row r="193" s="2" customFormat="1" ht="21.75" customHeight="1">
      <c r="A193" s="37"/>
      <c r="B193" s="38"/>
      <c r="C193" s="239" t="s">
        <v>612</v>
      </c>
      <c r="D193" s="239" t="s">
        <v>160</v>
      </c>
      <c r="E193" s="240" t="s">
        <v>469</v>
      </c>
      <c r="F193" s="241" t="s">
        <v>470</v>
      </c>
      <c r="G193" s="242" t="s">
        <v>168</v>
      </c>
      <c r="H193" s="243">
        <v>1052</v>
      </c>
      <c r="I193" s="244"/>
      <c r="J193" s="245">
        <f>ROUND(I193*H193,2)</f>
        <v>0</v>
      </c>
      <c r="K193" s="241" t="s">
        <v>325</v>
      </c>
      <c r="L193" s="40"/>
      <c r="M193" s="246" t="s">
        <v>1</v>
      </c>
      <c r="N193" s="247" t="s">
        <v>51</v>
      </c>
      <c r="O193" s="90"/>
      <c r="P193" s="248">
        <f>O193*H193</f>
        <v>0</v>
      </c>
      <c r="Q193" s="248">
        <v>0</v>
      </c>
      <c r="R193" s="248">
        <f>Q193*H193</f>
        <v>0</v>
      </c>
      <c r="S193" s="248">
        <v>0</v>
      </c>
      <c r="T193" s="24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0" t="s">
        <v>337</v>
      </c>
      <c r="AT193" s="250" t="s">
        <v>160</v>
      </c>
      <c r="AU193" s="250" t="s">
        <v>21</v>
      </c>
      <c r="AY193" s="14" t="s">
        <v>159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4" t="s">
        <v>21</v>
      </c>
      <c r="BK193" s="142">
        <f>ROUND(I193*H193,2)</f>
        <v>0</v>
      </c>
      <c r="BL193" s="14" t="s">
        <v>337</v>
      </c>
      <c r="BM193" s="250" t="s">
        <v>471</v>
      </c>
    </row>
    <row r="194" s="2" customFormat="1" ht="33" customHeight="1">
      <c r="A194" s="37"/>
      <c r="B194" s="38"/>
      <c r="C194" s="251" t="s">
        <v>247</v>
      </c>
      <c r="D194" s="251" t="s">
        <v>187</v>
      </c>
      <c r="E194" s="252" t="s">
        <v>473</v>
      </c>
      <c r="F194" s="253" t="s">
        <v>474</v>
      </c>
      <c r="G194" s="254" t="s">
        <v>168</v>
      </c>
      <c r="H194" s="255">
        <v>1052</v>
      </c>
      <c r="I194" s="256"/>
      <c r="J194" s="257">
        <f>ROUND(I194*H194,2)</f>
        <v>0</v>
      </c>
      <c r="K194" s="253" t="s">
        <v>325</v>
      </c>
      <c r="L194" s="258"/>
      <c r="M194" s="259" t="s">
        <v>1</v>
      </c>
      <c r="N194" s="260" t="s">
        <v>51</v>
      </c>
      <c r="O194" s="90"/>
      <c r="P194" s="248">
        <f>O194*H194</f>
        <v>0</v>
      </c>
      <c r="Q194" s="248">
        <v>0</v>
      </c>
      <c r="R194" s="248">
        <f>Q194*H194</f>
        <v>0</v>
      </c>
      <c r="S194" s="248">
        <v>0</v>
      </c>
      <c r="T194" s="24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0" t="s">
        <v>199</v>
      </c>
      <c r="AT194" s="250" t="s">
        <v>187</v>
      </c>
      <c r="AU194" s="250" t="s">
        <v>21</v>
      </c>
      <c r="AY194" s="14" t="s">
        <v>159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4" t="s">
        <v>21</v>
      </c>
      <c r="BK194" s="142">
        <f>ROUND(I194*H194,2)</f>
        <v>0</v>
      </c>
      <c r="BL194" s="14" t="s">
        <v>199</v>
      </c>
      <c r="BM194" s="250" t="s">
        <v>475</v>
      </c>
    </row>
    <row r="195" s="2" customFormat="1" ht="16.5" customHeight="1">
      <c r="A195" s="37"/>
      <c r="B195" s="38"/>
      <c r="C195" s="239" t="s">
        <v>613</v>
      </c>
      <c r="D195" s="239" t="s">
        <v>160</v>
      </c>
      <c r="E195" s="240" t="s">
        <v>477</v>
      </c>
      <c r="F195" s="241" t="s">
        <v>478</v>
      </c>
      <c r="G195" s="242" t="s">
        <v>228</v>
      </c>
      <c r="H195" s="243">
        <v>30</v>
      </c>
      <c r="I195" s="244"/>
      <c r="J195" s="245">
        <f>ROUND(I195*H195,2)</f>
        <v>0</v>
      </c>
      <c r="K195" s="241" t="s">
        <v>325</v>
      </c>
      <c r="L195" s="40"/>
      <c r="M195" s="246" t="s">
        <v>1</v>
      </c>
      <c r="N195" s="247" t="s">
        <v>51</v>
      </c>
      <c r="O195" s="90"/>
      <c r="P195" s="248">
        <f>O195*H195</f>
        <v>0</v>
      </c>
      <c r="Q195" s="248">
        <v>0</v>
      </c>
      <c r="R195" s="248">
        <f>Q195*H195</f>
        <v>0</v>
      </c>
      <c r="S195" s="248">
        <v>0</v>
      </c>
      <c r="T195" s="24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0" t="s">
        <v>165</v>
      </c>
      <c r="AT195" s="250" t="s">
        <v>160</v>
      </c>
      <c r="AU195" s="250" t="s">
        <v>21</v>
      </c>
      <c r="AY195" s="14" t="s">
        <v>159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4" t="s">
        <v>21</v>
      </c>
      <c r="BK195" s="142">
        <f>ROUND(I195*H195,2)</f>
        <v>0</v>
      </c>
      <c r="BL195" s="14" t="s">
        <v>165</v>
      </c>
      <c r="BM195" s="250" t="s">
        <v>479</v>
      </c>
    </row>
    <row r="196" s="2" customFormat="1">
      <c r="A196" s="37"/>
      <c r="B196" s="38"/>
      <c r="C196" s="251" t="s">
        <v>251</v>
      </c>
      <c r="D196" s="251" t="s">
        <v>187</v>
      </c>
      <c r="E196" s="252" t="s">
        <v>480</v>
      </c>
      <c r="F196" s="253" t="s">
        <v>481</v>
      </c>
      <c r="G196" s="254" t="s">
        <v>228</v>
      </c>
      <c r="H196" s="255">
        <v>30</v>
      </c>
      <c r="I196" s="256"/>
      <c r="J196" s="257">
        <f>ROUND(I196*H196,2)</f>
        <v>0</v>
      </c>
      <c r="K196" s="253" t="s">
        <v>369</v>
      </c>
      <c r="L196" s="258"/>
      <c r="M196" s="263" t="s">
        <v>1</v>
      </c>
      <c r="N196" s="264" t="s">
        <v>51</v>
      </c>
      <c r="O196" s="265"/>
      <c r="P196" s="266">
        <f>O196*H196</f>
        <v>0</v>
      </c>
      <c r="Q196" s="266">
        <v>0</v>
      </c>
      <c r="R196" s="266">
        <f>Q196*H196</f>
        <v>0</v>
      </c>
      <c r="S196" s="266">
        <v>0</v>
      </c>
      <c r="T196" s="26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0" t="s">
        <v>199</v>
      </c>
      <c r="AT196" s="250" t="s">
        <v>187</v>
      </c>
      <c r="AU196" s="250" t="s">
        <v>21</v>
      </c>
      <c r="AY196" s="14" t="s">
        <v>159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4" t="s">
        <v>21</v>
      </c>
      <c r="BK196" s="142">
        <f>ROUND(I196*H196,2)</f>
        <v>0</v>
      </c>
      <c r="BL196" s="14" t="s">
        <v>199</v>
      </c>
      <c r="BM196" s="250" t="s">
        <v>482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0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enP7rLgCIYDVfBJfMM7nZEBsNaWBvBSYVnJ8ai6evrWVJw+ijTODIwzbPg9G+IucM+D9IDTdBbJPv/RGOeHJtQ==" hashValue="X16oQNTJ0ju/tlpyg9lxWcUgx518vs4em6qLGRcmO1l46alPRSNiAmkDKZ5hL0+8pIIKXoX5lIKm7dM89ROwug==" algorithmName="SHA-512" password="CC35"/>
  <autoFilter ref="C128:K196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120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rozvodu elektrické energie v úseku Kopřivnice - Štramberk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121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6" t="s">
        <v>614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123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124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114</v>
      </c>
      <c r="E31" s="37"/>
      <c r="F31" s="37"/>
      <c r="G31" s="37"/>
      <c r="H31" s="37"/>
      <c r="I31" s="37"/>
      <c r="J31" s="164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ROUND((SUM(BE103:BE110) + SUM(BE130:BE139)),  2)</f>
        <v>0</v>
      </c>
      <c r="G35" s="37"/>
      <c r="H35" s="37"/>
      <c r="I35" s="171">
        <v>0.20999999999999999</v>
      </c>
      <c r="J35" s="170">
        <f>ROUND(((SUM(BE103:BE110) + SUM(BE130:BE139))*I35),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ROUND((SUM(BF103:BF110) + SUM(BF130:BF139)),  2)</f>
        <v>0</v>
      </c>
      <c r="G36" s="37"/>
      <c r="H36" s="37"/>
      <c r="I36" s="171">
        <v>0.14999999999999999</v>
      </c>
      <c r="J36" s="170">
        <f>ROUND(((SUM(BF103:BF110) + SUM(BF130:BF139))*I36),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ROUND((SUM(BG103:BG110) + SUM(BG130:BG139)),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ROUND((SUM(BH103:BH110) + SUM(BH130:BH139)),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ROUND((SUM(BI103:BI110) + SUM(BI130:BI139)),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125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rozvodu elektrické energie v úseku Kopřivnice - Štramberk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121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09-SO03 - VRN - úsek mezi TTS 913 a STS Štramberk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SŽDC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126</v>
      </c>
      <c r="D94" s="148"/>
      <c r="E94" s="148"/>
      <c r="F94" s="148"/>
      <c r="G94" s="148"/>
      <c r="H94" s="148"/>
      <c r="I94" s="148"/>
      <c r="J94" s="192" t="s">
        <v>127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128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129</v>
      </c>
    </row>
    <row r="97" s="9" customFormat="1" ht="24.96" customHeight="1">
      <c r="A97" s="9"/>
      <c r="B97" s="194"/>
      <c r="C97" s="195"/>
      <c r="D97" s="196" t="s">
        <v>484</v>
      </c>
      <c r="E97" s="197"/>
      <c r="F97" s="197"/>
      <c r="G97" s="197"/>
      <c r="H97" s="197"/>
      <c r="I97" s="197"/>
      <c r="J97" s="198">
        <f>J131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485</v>
      </c>
      <c r="E98" s="203"/>
      <c r="F98" s="203"/>
      <c r="G98" s="203"/>
      <c r="H98" s="203"/>
      <c r="I98" s="203"/>
      <c r="J98" s="204">
        <f>J132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486</v>
      </c>
      <c r="E99" s="203"/>
      <c r="F99" s="203"/>
      <c r="G99" s="203"/>
      <c r="H99" s="203"/>
      <c r="I99" s="203"/>
      <c r="J99" s="204">
        <f>J136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487</v>
      </c>
      <c r="E100" s="203"/>
      <c r="F100" s="203"/>
      <c r="G100" s="203"/>
      <c r="H100" s="203"/>
      <c r="I100" s="203"/>
      <c r="J100" s="204">
        <f>J138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93" t="s">
        <v>136</v>
      </c>
      <c r="D103" s="39"/>
      <c r="E103" s="39"/>
      <c r="F103" s="39"/>
      <c r="G103" s="39"/>
      <c r="H103" s="39"/>
      <c r="I103" s="39"/>
      <c r="J103" s="206">
        <f>ROUND(J104 + J105 + J106 + J107 + J108 + J109,2)</f>
        <v>0</v>
      </c>
      <c r="K103" s="39"/>
      <c r="L103" s="62"/>
      <c r="N103" s="207" t="s">
        <v>50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143" t="s">
        <v>137</v>
      </c>
      <c r="E104" s="136"/>
      <c r="F104" s="136"/>
      <c r="G104" s="39"/>
      <c r="H104" s="39"/>
      <c r="I104" s="39"/>
      <c r="J104" s="137">
        <v>0</v>
      </c>
      <c r="K104" s="39"/>
      <c r="L104" s="208"/>
      <c r="M104" s="209"/>
      <c r="N104" s="210" t="s">
        <v>51</v>
      </c>
      <c r="O104" s="209"/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138</v>
      </c>
      <c r="AZ104" s="209"/>
      <c r="BA104" s="209"/>
      <c r="BB104" s="209"/>
      <c r="BC104" s="209"/>
      <c r="BD104" s="209"/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2" t="s">
        <v>21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143" t="s">
        <v>139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51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138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21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140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51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138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21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141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51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138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21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43" t="s">
        <v>142</v>
      </c>
      <c r="E108" s="136"/>
      <c r="F108" s="136"/>
      <c r="G108" s="39"/>
      <c r="H108" s="39"/>
      <c r="I108" s="39"/>
      <c r="J108" s="137">
        <v>0</v>
      </c>
      <c r="K108" s="39"/>
      <c r="L108" s="208"/>
      <c r="M108" s="209"/>
      <c r="N108" s="210" t="s">
        <v>51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138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21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136" t="s">
        <v>143</v>
      </c>
      <c r="E109" s="39"/>
      <c r="F109" s="39"/>
      <c r="G109" s="39"/>
      <c r="H109" s="39"/>
      <c r="I109" s="39"/>
      <c r="J109" s="137">
        <f>ROUND(J30*T109,2)</f>
        <v>0</v>
      </c>
      <c r="K109" s="39"/>
      <c r="L109" s="208"/>
      <c r="M109" s="209"/>
      <c r="N109" s="210" t="s">
        <v>51</v>
      </c>
      <c r="O109" s="209"/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144</v>
      </c>
      <c r="AZ109" s="209"/>
      <c r="BA109" s="209"/>
      <c r="BB109" s="209"/>
      <c r="BC109" s="209"/>
      <c r="BD109" s="209"/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2" t="s">
        <v>21</v>
      </c>
      <c r="BK109" s="209"/>
      <c r="BL109" s="209"/>
      <c r="BM109" s="209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147" t="s">
        <v>119</v>
      </c>
      <c r="D111" s="148"/>
      <c r="E111" s="148"/>
      <c r="F111" s="148"/>
      <c r="G111" s="148"/>
      <c r="H111" s="148"/>
      <c r="I111" s="148"/>
      <c r="J111" s="149">
        <f>ROUND(J96+J103,2)</f>
        <v>0</v>
      </c>
      <c r="K111" s="14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0" t="s">
        <v>145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29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90" t="str">
        <f>E7</f>
        <v>Oprava rozvodu elektrické energie v úseku Kopřivnice - Štramberk</v>
      </c>
      <c r="F120" s="29"/>
      <c r="G120" s="29"/>
      <c r="H120" s="2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121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09-SO03 - VRN - úsek mezi TTS 913 a STS Štramberk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22</v>
      </c>
      <c r="D124" s="39"/>
      <c r="E124" s="39"/>
      <c r="F124" s="24" t="str">
        <f>F12</f>
        <v xml:space="preserve"> </v>
      </c>
      <c r="G124" s="39"/>
      <c r="H124" s="39"/>
      <c r="I124" s="29" t="s">
        <v>24</v>
      </c>
      <c r="J124" s="78" t="str">
        <f>IF(J12="","",J12)</f>
        <v>30. 8. 2019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28</v>
      </c>
      <c r="D126" s="39"/>
      <c r="E126" s="39"/>
      <c r="F126" s="24" t="str">
        <f>E15</f>
        <v>SŽDC s.o., OŘ Ostrava</v>
      </c>
      <c r="G126" s="39"/>
      <c r="H126" s="39"/>
      <c r="I126" s="29" t="s">
        <v>36</v>
      </c>
      <c r="J126" s="33" t="str">
        <f>E21</f>
        <v>SB 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34</v>
      </c>
      <c r="D127" s="39"/>
      <c r="E127" s="39"/>
      <c r="F127" s="24" t="str">
        <f>IF(E18="","",E18)</f>
        <v>Vyplň údaj</v>
      </c>
      <c r="G127" s="39"/>
      <c r="H127" s="39"/>
      <c r="I127" s="29" t="s">
        <v>41</v>
      </c>
      <c r="J127" s="33" t="str">
        <f>E24</f>
        <v>Ivo Černý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14"/>
      <c r="B129" s="215"/>
      <c r="C129" s="216" t="s">
        <v>146</v>
      </c>
      <c r="D129" s="217" t="s">
        <v>71</v>
      </c>
      <c r="E129" s="217" t="s">
        <v>67</v>
      </c>
      <c r="F129" s="217" t="s">
        <v>68</v>
      </c>
      <c r="G129" s="217" t="s">
        <v>147</v>
      </c>
      <c r="H129" s="217" t="s">
        <v>148</v>
      </c>
      <c r="I129" s="217" t="s">
        <v>149</v>
      </c>
      <c r="J129" s="217" t="s">
        <v>127</v>
      </c>
      <c r="K129" s="218" t="s">
        <v>150</v>
      </c>
      <c r="L129" s="219"/>
      <c r="M129" s="99" t="s">
        <v>1</v>
      </c>
      <c r="N129" s="100" t="s">
        <v>50</v>
      </c>
      <c r="O129" s="100" t="s">
        <v>151</v>
      </c>
      <c r="P129" s="100" t="s">
        <v>152</v>
      </c>
      <c r="Q129" s="100" t="s">
        <v>153</v>
      </c>
      <c r="R129" s="100" t="s">
        <v>154</v>
      </c>
      <c r="S129" s="100" t="s">
        <v>155</v>
      </c>
      <c r="T129" s="101" t="s">
        <v>156</v>
      </c>
      <c r="U129" s="21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/>
    </row>
    <row r="130" s="2" customFormat="1" ht="22.8" customHeight="1">
      <c r="A130" s="37"/>
      <c r="B130" s="38"/>
      <c r="C130" s="106" t="s">
        <v>157</v>
      </c>
      <c r="D130" s="39"/>
      <c r="E130" s="39"/>
      <c r="F130" s="39"/>
      <c r="G130" s="39"/>
      <c r="H130" s="39"/>
      <c r="I130" s="39"/>
      <c r="J130" s="220">
        <f>BK130</f>
        <v>0</v>
      </c>
      <c r="K130" s="39"/>
      <c r="L130" s="40"/>
      <c r="M130" s="102"/>
      <c r="N130" s="221"/>
      <c r="O130" s="103"/>
      <c r="P130" s="222">
        <f>P131</f>
        <v>0</v>
      </c>
      <c r="Q130" s="103"/>
      <c r="R130" s="222">
        <f>R131</f>
        <v>0</v>
      </c>
      <c r="S130" s="103"/>
      <c r="T130" s="223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85</v>
      </c>
      <c r="AU130" s="14" t="s">
        <v>129</v>
      </c>
      <c r="BK130" s="224">
        <f>BK131</f>
        <v>0</v>
      </c>
    </row>
    <row r="131" s="12" customFormat="1" ht="25.92" customHeight="1">
      <c r="A131" s="12"/>
      <c r="B131" s="225"/>
      <c r="C131" s="226"/>
      <c r="D131" s="227" t="s">
        <v>85</v>
      </c>
      <c r="E131" s="228" t="s">
        <v>138</v>
      </c>
      <c r="F131" s="228" t="s">
        <v>488</v>
      </c>
      <c r="G131" s="226"/>
      <c r="H131" s="226"/>
      <c r="I131" s="229"/>
      <c r="J131" s="230">
        <f>BK131</f>
        <v>0</v>
      </c>
      <c r="K131" s="226"/>
      <c r="L131" s="231"/>
      <c r="M131" s="232"/>
      <c r="N131" s="233"/>
      <c r="O131" s="233"/>
      <c r="P131" s="234">
        <f>P132+P136+P138</f>
        <v>0</v>
      </c>
      <c r="Q131" s="233"/>
      <c r="R131" s="234">
        <f>R132+R136+R138</f>
        <v>0</v>
      </c>
      <c r="S131" s="233"/>
      <c r="T131" s="235">
        <f>T132+T136+T138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6" t="s">
        <v>174</v>
      </c>
      <c r="AT131" s="237" t="s">
        <v>85</v>
      </c>
      <c r="AU131" s="237" t="s">
        <v>86</v>
      </c>
      <c r="AY131" s="236" t="s">
        <v>159</v>
      </c>
      <c r="BK131" s="238">
        <f>BK132+BK136+BK138</f>
        <v>0</v>
      </c>
    </row>
    <row r="132" s="12" customFormat="1" ht="22.8" customHeight="1">
      <c r="A132" s="12"/>
      <c r="B132" s="225"/>
      <c r="C132" s="226"/>
      <c r="D132" s="227" t="s">
        <v>85</v>
      </c>
      <c r="E132" s="261" t="s">
        <v>489</v>
      </c>
      <c r="F132" s="261" t="s">
        <v>490</v>
      </c>
      <c r="G132" s="226"/>
      <c r="H132" s="226"/>
      <c r="I132" s="229"/>
      <c r="J132" s="262">
        <f>BK132</f>
        <v>0</v>
      </c>
      <c r="K132" s="226"/>
      <c r="L132" s="231"/>
      <c r="M132" s="232"/>
      <c r="N132" s="233"/>
      <c r="O132" s="233"/>
      <c r="P132" s="234">
        <f>SUM(P133:P135)</f>
        <v>0</v>
      </c>
      <c r="Q132" s="233"/>
      <c r="R132" s="234">
        <f>SUM(R133:R135)</f>
        <v>0</v>
      </c>
      <c r="S132" s="233"/>
      <c r="T132" s="235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174</v>
      </c>
      <c r="AT132" s="237" t="s">
        <v>85</v>
      </c>
      <c r="AU132" s="237" t="s">
        <v>21</v>
      </c>
      <c r="AY132" s="236" t="s">
        <v>159</v>
      </c>
      <c r="BK132" s="238">
        <f>SUM(BK133:BK135)</f>
        <v>0</v>
      </c>
    </row>
    <row r="133" s="2" customFormat="1" ht="16.5" customHeight="1">
      <c r="A133" s="37"/>
      <c r="B133" s="38"/>
      <c r="C133" s="239" t="s">
        <v>21</v>
      </c>
      <c r="D133" s="239" t="s">
        <v>160</v>
      </c>
      <c r="E133" s="240" t="s">
        <v>491</v>
      </c>
      <c r="F133" s="241" t="s">
        <v>492</v>
      </c>
      <c r="G133" s="242" t="s">
        <v>493</v>
      </c>
      <c r="H133" s="243">
        <v>1</v>
      </c>
      <c r="I133" s="244"/>
      <c r="J133" s="245">
        <f>ROUND(I133*H133,2)</f>
        <v>0</v>
      </c>
      <c r="K133" s="241" t="s">
        <v>164</v>
      </c>
      <c r="L133" s="40"/>
      <c r="M133" s="246" t="s">
        <v>1</v>
      </c>
      <c r="N133" s="247" t="s">
        <v>51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494</v>
      </c>
      <c r="AT133" s="250" t="s">
        <v>160</v>
      </c>
      <c r="AU133" s="250" t="s">
        <v>95</v>
      </c>
      <c r="AY133" s="14" t="s">
        <v>159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494</v>
      </c>
      <c r="BM133" s="250" t="s">
        <v>495</v>
      </c>
    </row>
    <row r="134" s="2" customFormat="1" ht="16.5" customHeight="1">
      <c r="A134" s="37"/>
      <c r="B134" s="38"/>
      <c r="C134" s="239" t="s">
        <v>95</v>
      </c>
      <c r="D134" s="239" t="s">
        <v>160</v>
      </c>
      <c r="E134" s="240" t="s">
        <v>496</v>
      </c>
      <c r="F134" s="241" t="s">
        <v>497</v>
      </c>
      <c r="G134" s="242" t="s">
        <v>493</v>
      </c>
      <c r="H134" s="243">
        <v>1</v>
      </c>
      <c r="I134" s="244"/>
      <c r="J134" s="245">
        <f>ROUND(I134*H134,2)</f>
        <v>0</v>
      </c>
      <c r="K134" s="241" t="s">
        <v>164</v>
      </c>
      <c r="L134" s="40"/>
      <c r="M134" s="246" t="s">
        <v>1</v>
      </c>
      <c r="N134" s="247" t="s">
        <v>51</v>
      </c>
      <c r="O134" s="90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0" t="s">
        <v>494</v>
      </c>
      <c r="AT134" s="250" t="s">
        <v>160</v>
      </c>
      <c r="AU134" s="250" t="s">
        <v>95</v>
      </c>
      <c r="AY134" s="14" t="s">
        <v>159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494</v>
      </c>
      <c r="BM134" s="250" t="s">
        <v>498</v>
      </c>
    </row>
    <row r="135" s="2" customFormat="1" ht="16.5" customHeight="1">
      <c r="A135" s="37"/>
      <c r="B135" s="38"/>
      <c r="C135" s="239" t="s">
        <v>169</v>
      </c>
      <c r="D135" s="239" t="s">
        <v>160</v>
      </c>
      <c r="E135" s="240" t="s">
        <v>499</v>
      </c>
      <c r="F135" s="241" t="s">
        <v>500</v>
      </c>
      <c r="G135" s="242" t="s">
        <v>493</v>
      </c>
      <c r="H135" s="243">
        <v>1</v>
      </c>
      <c r="I135" s="244"/>
      <c r="J135" s="245">
        <f>ROUND(I135*H135,2)</f>
        <v>0</v>
      </c>
      <c r="K135" s="241" t="s">
        <v>164</v>
      </c>
      <c r="L135" s="40"/>
      <c r="M135" s="246" t="s">
        <v>1</v>
      </c>
      <c r="N135" s="247" t="s">
        <v>51</v>
      </c>
      <c r="O135" s="90"/>
      <c r="P135" s="248">
        <f>O135*H135</f>
        <v>0</v>
      </c>
      <c r="Q135" s="248">
        <v>0</v>
      </c>
      <c r="R135" s="248">
        <f>Q135*H135</f>
        <v>0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494</v>
      </c>
      <c r="AT135" s="250" t="s">
        <v>160</v>
      </c>
      <c r="AU135" s="250" t="s">
        <v>95</v>
      </c>
      <c r="AY135" s="14" t="s">
        <v>159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494</v>
      </c>
      <c r="BM135" s="250" t="s">
        <v>501</v>
      </c>
    </row>
    <row r="136" s="12" customFormat="1" ht="22.8" customHeight="1">
      <c r="A136" s="12"/>
      <c r="B136" s="225"/>
      <c r="C136" s="226"/>
      <c r="D136" s="227" t="s">
        <v>85</v>
      </c>
      <c r="E136" s="261" t="s">
        <v>502</v>
      </c>
      <c r="F136" s="261" t="s">
        <v>137</v>
      </c>
      <c r="G136" s="226"/>
      <c r="H136" s="226"/>
      <c r="I136" s="229"/>
      <c r="J136" s="262">
        <f>BK136</f>
        <v>0</v>
      </c>
      <c r="K136" s="226"/>
      <c r="L136" s="231"/>
      <c r="M136" s="232"/>
      <c r="N136" s="233"/>
      <c r="O136" s="233"/>
      <c r="P136" s="234">
        <f>P137</f>
        <v>0</v>
      </c>
      <c r="Q136" s="233"/>
      <c r="R136" s="234">
        <f>R137</f>
        <v>0</v>
      </c>
      <c r="S136" s="233"/>
      <c r="T136" s="235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174</v>
      </c>
      <c r="AT136" s="237" t="s">
        <v>85</v>
      </c>
      <c r="AU136" s="237" t="s">
        <v>21</v>
      </c>
      <c r="AY136" s="236" t="s">
        <v>159</v>
      </c>
      <c r="BK136" s="238">
        <f>BK137</f>
        <v>0</v>
      </c>
    </row>
    <row r="137" s="2" customFormat="1" ht="16.5" customHeight="1">
      <c r="A137" s="37"/>
      <c r="B137" s="38"/>
      <c r="C137" s="239" t="s">
        <v>177</v>
      </c>
      <c r="D137" s="239" t="s">
        <v>160</v>
      </c>
      <c r="E137" s="240" t="s">
        <v>503</v>
      </c>
      <c r="F137" s="241" t="s">
        <v>504</v>
      </c>
      <c r="G137" s="242" t="s">
        <v>493</v>
      </c>
      <c r="H137" s="243">
        <v>1</v>
      </c>
      <c r="I137" s="244"/>
      <c r="J137" s="245">
        <f>ROUND(I137*H137,2)</f>
        <v>0</v>
      </c>
      <c r="K137" s="241" t="s">
        <v>164</v>
      </c>
      <c r="L137" s="40"/>
      <c r="M137" s="246" t="s">
        <v>1</v>
      </c>
      <c r="N137" s="247" t="s">
        <v>51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494</v>
      </c>
      <c r="AT137" s="250" t="s">
        <v>160</v>
      </c>
      <c r="AU137" s="250" t="s">
        <v>95</v>
      </c>
      <c r="AY137" s="14" t="s">
        <v>159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494</v>
      </c>
      <c r="BM137" s="250" t="s">
        <v>505</v>
      </c>
    </row>
    <row r="138" s="12" customFormat="1" ht="22.8" customHeight="1">
      <c r="A138" s="12"/>
      <c r="B138" s="225"/>
      <c r="C138" s="226"/>
      <c r="D138" s="227" t="s">
        <v>85</v>
      </c>
      <c r="E138" s="261" t="s">
        <v>506</v>
      </c>
      <c r="F138" s="261" t="s">
        <v>507</v>
      </c>
      <c r="G138" s="226"/>
      <c r="H138" s="226"/>
      <c r="I138" s="229"/>
      <c r="J138" s="262">
        <f>BK138</f>
        <v>0</v>
      </c>
      <c r="K138" s="226"/>
      <c r="L138" s="231"/>
      <c r="M138" s="232"/>
      <c r="N138" s="233"/>
      <c r="O138" s="233"/>
      <c r="P138" s="234">
        <f>P139</f>
        <v>0</v>
      </c>
      <c r="Q138" s="233"/>
      <c r="R138" s="234">
        <f>R139</f>
        <v>0</v>
      </c>
      <c r="S138" s="233"/>
      <c r="T138" s="23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174</v>
      </c>
      <c r="AT138" s="237" t="s">
        <v>85</v>
      </c>
      <c r="AU138" s="237" t="s">
        <v>21</v>
      </c>
      <c r="AY138" s="236" t="s">
        <v>159</v>
      </c>
      <c r="BK138" s="238">
        <f>BK139</f>
        <v>0</v>
      </c>
    </row>
    <row r="139" s="2" customFormat="1" ht="16.5" customHeight="1">
      <c r="A139" s="37"/>
      <c r="B139" s="38"/>
      <c r="C139" s="239" t="s">
        <v>8</v>
      </c>
      <c r="D139" s="239" t="s">
        <v>160</v>
      </c>
      <c r="E139" s="240" t="s">
        <v>508</v>
      </c>
      <c r="F139" s="241" t="s">
        <v>509</v>
      </c>
      <c r="G139" s="242" t="s">
        <v>493</v>
      </c>
      <c r="H139" s="243">
        <v>1</v>
      </c>
      <c r="I139" s="244"/>
      <c r="J139" s="245">
        <f>ROUND(I139*H139,2)</f>
        <v>0</v>
      </c>
      <c r="K139" s="241" t="s">
        <v>164</v>
      </c>
      <c r="L139" s="40"/>
      <c r="M139" s="268" t="s">
        <v>1</v>
      </c>
      <c r="N139" s="269" t="s">
        <v>51</v>
      </c>
      <c r="O139" s="265"/>
      <c r="P139" s="266">
        <f>O139*H139</f>
        <v>0</v>
      </c>
      <c r="Q139" s="266">
        <v>0</v>
      </c>
      <c r="R139" s="266">
        <f>Q139*H139</f>
        <v>0</v>
      </c>
      <c r="S139" s="266">
        <v>0</v>
      </c>
      <c r="T139" s="26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0" t="s">
        <v>494</v>
      </c>
      <c r="AT139" s="250" t="s">
        <v>160</v>
      </c>
      <c r="AU139" s="250" t="s">
        <v>95</v>
      </c>
      <c r="AY139" s="14" t="s">
        <v>159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494</v>
      </c>
      <c r="BM139" s="250" t="s">
        <v>510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0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V2fg/c9Kp/etJsTUNQsc60YXXHE4JC3FAsEbE3dfq/Gv8aYrmYXnDxvjUhe2kFvIC6GxT/V0fzYityzjlTn23w==" hashValue="3IynjdXRYjGS4ugqpw8oBayX1K7m4vwf606zkhEWaE+6DFM30BafIlSV6np78N7pfTDNrcrdVvFUa0yYbEuHQQ==" algorithmName="SHA-512" password="CC35"/>
  <autoFilter ref="C129:K139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LAPTOP-HR66LVUF\NEEDforSPEED</dc:creator>
  <cp:lastModifiedBy>LAPTOP-HR66LVUF\NEEDforSPEED</cp:lastModifiedBy>
  <dcterms:created xsi:type="dcterms:W3CDTF">2021-01-22T08:24:39Z</dcterms:created>
  <dcterms:modified xsi:type="dcterms:W3CDTF">2021-01-22T08:24:49Z</dcterms:modified>
</cp:coreProperties>
</file>